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4" documentId="8_{FE051A48-82FA-4AB0-9559-FB26FF1059C9}" xr6:coauthVersionLast="47" xr6:coauthVersionMax="47" xr10:uidLastSave="{9E781EE5-6F7A-499F-BDBB-C86EDCEDBF1E}"/>
  <workbookProtection workbookPassword="E390" lockStructure="1"/>
  <bookViews>
    <workbookView xWindow="14760" yWindow="315" windowWidth="13605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<sst xmlns="http://schemas.openxmlformats.org/spreadsheetml/2006/main" count="348" uniqueCount="207">
  <si>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</si>
  <si>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</si>
  <si>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</si>
  <si>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</si>
  <si>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</si>
  <si>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</si>
  <si>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</si>
  <si>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</si>
  <si>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</si>
  <si>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</si>
  <si>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</si>
  <si>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</si>
  <si>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</si>
  <si>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</si>
  <si>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</si>
  <si>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</si>
  <si>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</si>
  <si>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</si>
  <si>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</si>
  <si>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</si>
  <si>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</si>
  <si>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</si>
  <si>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</si>
  <si>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</si>
  <si>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</si>
  <si>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</si>
  <si>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</si>
  <si>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</si>
  <si>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</si>
  <si>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</si>
  <si>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</si>
  <si>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</si>
  <si>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</si>
  <si>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</si>
  <si>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</si>
  <si>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</si>
  <si>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</si>
  <si>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</si>
  <si>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</si>
  <si>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</si>
  <si>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</si>
  <si>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</si>
  <si>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</si>
  <si>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</si>
  <si>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</si>
  <si>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</si>
  <si>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</si>
  <si>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</si>
  <si>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</si>
  <si>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</si>
  <si>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</si>
  <si>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</si>
  <si>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</si>
  <si>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</si>
  <si>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</si>
  <si>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</si>
  <si>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</si>
  <si>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</si>
  <si>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</si>
  <si>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</si>
  <si>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</si>
  <si>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</si>
  <si>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</si>
  <si>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</si>
  <si>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</si>
  <si>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</si>
  <si>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</si>
  <si>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</si>
  <si>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</si>
  <si>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</si>
  <si>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</si>
  <si>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</si>
  <si>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</si>
  <si>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</si>
  <si>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</si>
  <si>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</si>
  <si>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</si>
  <si>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</si>
  <si>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</si>
  <si>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</si>
  <si>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</si>
  <si>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</si>
  <si>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</si>
  <si>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</si>
  <si>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</si>
  <si>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</si>
  <si>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</si>
  <si>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</si>
  <si>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</si>
  <si>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</si>
  <si>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</si>
  <si>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</si>
  <si>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</si>
  <si>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</si>
  <si>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</si>
  <si>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</si>
  <si>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</si>
  <si>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</si>
  <si>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</si>
  <si>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</si>
  <si>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</si>
  <si>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</si>
  <si>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</si>
  <si>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</si>
  <si>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</si>
  <si>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</si>
  <si>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</si>
  <si>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</si>
  <si>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</si>
  <si>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</si>
  <si>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</si>
  <si>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</si>
  <si>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</si>
  <si>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</si>
  <si>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</si>
  <si>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Gerken</t>
  </si>
  <si>
    <t>Jordan</t>
  </si>
  <si>
    <t>Compliance Principal</t>
  </si>
  <si>
    <t>816-488-6041</t>
  </si>
  <si>
    <t>Jgerken@kcnsc.doe.gov</t>
  </si>
  <si>
    <t>T</t>
  </si>
  <si>
    <t>Weilczka</t>
  </si>
  <si>
    <t>David</t>
  </si>
  <si>
    <t>ASTM International</t>
  </si>
  <si>
    <t>ASTM E42</t>
  </si>
  <si>
    <t>United States</t>
  </si>
  <si>
    <t>ASTM E42, E42.03, E42.15</t>
  </si>
  <si>
    <t>Brown</t>
  </si>
  <si>
    <t>Curtis</t>
  </si>
  <si>
    <t>Rex</t>
  </si>
  <si>
    <t>Murry</t>
  </si>
  <si>
    <t>Thomas Dale</t>
  </si>
  <si>
    <t>Timpson</t>
  </si>
  <si>
    <t>Erik</t>
  </si>
  <si>
    <t>Yadav</t>
  </si>
  <si>
    <t>Vaibhav</t>
  </si>
  <si>
    <t>Cortese</t>
  </si>
  <si>
    <t>Tony</t>
  </si>
  <si>
    <t>acortese@kcnsc.doe.gov</t>
  </si>
  <si>
    <t>KCNSC</t>
  </si>
  <si>
    <t>KCNSC-Retired</t>
  </si>
  <si>
    <t>ASTM E42.03</t>
  </si>
  <si>
    <t>I</t>
  </si>
  <si>
    <t>V</t>
  </si>
  <si>
    <t>E983; E984; E995; E996; E1016; E1078; E1127; E1217; E1523; E1829; E2108; E2735</t>
  </si>
  <si>
    <t>Fenton</t>
  </si>
  <si>
    <t>Jeff</t>
  </si>
  <si>
    <t>ASTM</t>
  </si>
  <si>
    <t>Jfenton@kcnsc.doe.gov</t>
  </si>
  <si>
    <t>Choi</t>
  </si>
  <si>
    <t>Ann</t>
  </si>
  <si>
    <t>Achoi@kcnsc.doe.gov</t>
  </si>
  <si>
    <t>ASTM E42.15</t>
  </si>
  <si>
    <t>Cox</t>
  </si>
  <si>
    <t>Brandon</t>
  </si>
  <si>
    <t>bcox@kcnsc.doe.gov</t>
  </si>
  <si>
    <t>ASTM C28</t>
  </si>
  <si>
    <t>ISO TC</t>
  </si>
  <si>
    <t>Switzerland</t>
  </si>
  <si>
    <t>Technical Committee</t>
  </si>
  <si>
    <t xml:space="preserve"> ASTM F42</t>
  </si>
  <si>
    <t>WK82883</t>
  </si>
  <si>
    <t>ASTM F42.05.05</t>
  </si>
  <si>
    <t>Numerous within several subcommittees, including: mechanical properties and performance, applications, and ceramic matrix composites</t>
  </si>
  <si>
    <t>Specification for Additive Manufacturing of Ceramics – Feedstock Materials – Characterization of Ceramic Slurry in Vat Photopolymerization; Potential to increase likelihood of inserting AM ceramic piece parts used in Mark Quality product</t>
  </si>
  <si>
    <t>Guide for Additive Manufacturing – Design – Parts Using Ceramic Materials; Potential to increase likelihood of inserting AM ceramic piece parts used in Mark Quality product</t>
  </si>
  <si>
    <t>KCNSC-No Longer Employed</t>
  </si>
  <si>
    <t>ANS/ASME JCNRM</t>
  </si>
  <si>
    <t>LSPD Writing Group</t>
  </si>
  <si>
    <t>Writing Group</t>
  </si>
  <si>
    <t>NoAddress@kcnsc.doe.gov</t>
  </si>
  <si>
    <t>Additive Man. Tech. F42</t>
  </si>
  <si>
    <t>WK 38342, WK48789, WK46188</t>
  </si>
  <si>
    <t>TI-011</t>
  </si>
  <si>
    <t>Unknown</t>
  </si>
  <si>
    <t>Gap Analysis</t>
  </si>
  <si>
    <t>T1-011</t>
  </si>
  <si>
    <t>Mott</t>
  </si>
  <si>
    <t>Justin</t>
  </si>
  <si>
    <t>Jmott@kcnsc.doe.gov</t>
  </si>
  <si>
    <t>National Fire Protection Association</t>
  </si>
  <si>
    <t>Parks</t>
  </si>
  <si>
    <t>Zachary</t>
  </si>
  <si>
    <t>Sweany</t>
  </si>
  <si>
    <t>Mark</t>
  </si>
  <si>
    <t>msweany@kcnsc.doe.gov</t>
  </si>
  <si>
    <t>International Code Council</t>
  </si>
  <si>
    <t>DOE-STD-1066</t>
  </si>
  <si>
    <t>NV</t>
  </si>
  <si>
    <t>None</t>
  </si>
  <si>
    <t>zparks@kcnsc.doe.gov</t>
  </si>
  <si>
    <t>etimpson@kcnsc.doe.gov</t>
  </si>
  <si>
    <t>International Electrotechnical Commission</t>
  </si>
  <si>
    <t>TC-85</t>
  </si>
  <si>
    <t>Working Group 22</t>
  </si>
  <si>
    <t>Magnification Reference Standard from Geller Laboratory</t>
  </si>
  <si>
    <t>R</t>
  </si>
  <si>
    <t>cbrown@kcnsc.doe.gov</t>
  </si>
  <si>
    <t xml:space="preserve">Dimensional Metrology Standards Consortium (DMSC or Digital Metrology Standards Consortium)  </t>
  </si>
  <si>
    <t>DMSC Board of Directors</t>
  </si>
  <si>
    <t>DMSC Board of Directors (BoD); DMSC Standards Committee; DMSC QIF Working Group; DMSC MBC Working Group</t>
  </si>
  <si>
    <t>NSI/DMSC Dimensional Measurement Interface Standard (DMIS), aka ISO 22093:2011; ANSI/DMSC Quality Information Framework (QIF), harvested as ISO 23952:2020; ANSI/DMSC Model-Based Characteristics (MBC) v1.0 2023</t>
  </si>
  <si>
    <t>The American Society of Mechanical Engineers</t>
  </si>
  <si>
    <t>ASME Y14</t>
  </si>
  <si>
    <t>ASME Y14.41; ASME Y14.46; ASME Y14.47</t>
  </si>
  <si>
    <t>ASME Y14.41 – Digital Product Definition Data Practices; ASME Y14.46 – Product Definition for Additive Manufacturing; ASME Y14.47 – Model Organization Practices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</si>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</sst>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Honeywell Cond Medium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8" fillId="2" borderId="4" xfId="0" applyFont="1" applyFill="1" applyBorder="1" applyAlignment="1" applyProtection="1">
      <alignment horizontal="left" vertical="center" wrapText="1" inden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49" fontId="19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L25" activePane="bottomRight" state="frozen"/>
      <selection pane="topRight" activeCell="C1" sqref="C1"/>
      <selection pane="bottomLeft" activeCell="A11" sqref="A11"/>
      <selection pane="bottomRight" activeCell="L25" sqref="L25"/>
    </sheetView>
  </sheetViews>
  <sheetFormatPr defaultColWidth="9.140625" defaultRowHeight="12.75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>
      <c r="A1" s="20"/>
      <c r="C1" s="94" t="s">
        <v>38</v>
      </c>
      <c r="D1" s="94"/>
      <c r="E1" s="94"/>
      <c r="F1" s="94"/>
      <c r="G1" s="94"/>
      <c r="H1" s="94"/>
      <c r="I1" s="94"/>
      <c r="J1" s="94"/>
      <c r="K1" s="12"/>
      <c r="L1" s="25" t="s">
        <v>112</v>
      </c>
      <c r="M1" s="87" t="str">
        <f>IF(AND(M2="",M6=""),"Status:  OK","")</f>
        <v/>
      </c>
      <c r="N1" s="87"/>
      <c r="O1" s="87"/>
      <c r="S1" s="38"/>
      <c r="T1" s="38"/>
      <c r="U1" s="38"/>
      <c r="V1" s="38"/>
      <c r="W1" s="38"/>
    </row>
    <row r="2" spans="1:101" ht="6" customHeight="1" thickBot="1">
      <c r="A2" s="11"/>
      <c r="M2" s="88" t="str">
        <f>IF(IF(OR(ISBLANK(C3),ISBLANK(H3),ISBLANK(C5),ISBLANK(H5),ISBLANK(C7),ISBLANK(G7),ISBLANK(C9)),1,0)=0,"","Missing or incorrect submitter      information")</f>
        <v/>
      </c>
      <c r="N2" s="88"/>
      <c r="O2" s="88"/>
    </row>
    <row r="3" spans="1:101" s="4" customFormat="1" ht="17.25" thickBot="1">
      <c r="A3" s="78" t="s">
        <v>43</v>
      </c>
      <c r="B3" s="79"/>
      <c r="C3" s="85" t="s">
        <v>115</v>
      </c>
      <c r="D3" s="86"/>
      <c r="E3" s="12"/>
      <c r="F3" s="12"/>
      <c r="G3" s="19" t="s">
        <v>44</v>
      </c>
      <c r="H3" s="61" t="s">
        <v>116</v>
      </c>
      <c r="I3" s="12"/>
      <c r="M3" s="88"/>
      <c r="N3" s="88"/>
      <c r="O3" s="88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8"/>
      <c r="N4" s="88"/>
      <c r="O4" s="88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>
      <c r="A5" s="78" t="s">
        <v>45</v>
      </c>
      <c r="B5" s="79"/>
      <c r="C5" s="85" t="s">
        <v>117</v>
      </c>
      <c r="D5" s="86"/>
      <c r="E5" s="80" t="s">
        <v>52</v>
      </c>
      <c r="F5" s="80"/>
      <c r="G5" s="80"/>
      <c r="H5" s="62">
        <v>49</v>
      </c>
      <c r="I5" s="89" t="str">
        <f>IF(ISBLANK(H5),"Enter the number of your Organization in the cell to the left. See the 'Org List' tab below for the Org number. Complete a DIFFERENT TEMPLATE for each Organization.",VLOOKUP(H5,'Org List'!A5:B83,2,FALSE))</f>
        <v>Kansas City Plant</v>
      </c>
      <c r="J5" s="90"/>
      <c r="K5" s="90"/>
      <c r="L5" s="90"/>
      <c r="M5" s="90"/>
      <c r="N5" s="90"/>
      <c r="O5" s="90"/>
      <c r="P5" s="90"/>
      <c r="Q5" s="90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8" t="str">
        <f>IF(OR(COUNTIF(B13:B62,"ok")=0,COUNTIF(B13:B62,"Incomplete")&gt;0),"Missing or incorrect information in data entry section","")</f>
        <v>Missing or incorrect information in data entry section</v>
      </c>
      <c r="N6" s="88"/>
      <c r="O6" s="88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>
      <c r="A7" s="81" t="s">
        <v>4</v>
      </c>
      <c r="B7" s="81"/>
      <c r="C7" s="85" t="s">
        <v>118</v>
      </c>
      <c r="D7" s="86"/>
      <c r="F7" s="22" t="s">
        <v>105</v>
      </c>
      <c r="G7" s="85" t="s">
        <v>119</v>
      </c>
      <c r="H7" s="86"/>
      <c r="I7" s="12"/>
      <c r="J7" s="12"/>
      <c r="M7" s="88"/>
      <c r="N7" s="88"/>
      <c r="O7" s="88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8"/>
      <c r="N8" s="88"/>
      <c r="O8" s="88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>
      <c r="A9" s="80" t="s">
        <v>6</v>
      </c>
      <c r="B9" s="82"/>
      <c r="C9" s="60">
        <v>45202</v>
      </c>
      <c r="D9" s="42"/>
      <c r="E9" s="42"/>
      <c r="F9" s="42"/>
      <c r="G9" s="42"/>
      <c r="H9" s="42"/>
      <c r="I9" s="41"/>
      <c r="M9" s="71" t="s">
        <v>50</v>
      </c>
      <c r="N9" s="71"/>
      <c r="O9" s="71"/>
      <c r="P9" s="71"/>
      <c r="Q9" s="30"/>
      <c r="R9" s="76" t="s">
        <v>37</v>
      </c>
      <c r="S9" s="91"/>
      <c r="T9" s="91"/>
      <c r="U9" s="74"/>
      <c r="V9" s="71" t="s">
        <v>37</v>
      </c>
      <c r="W9" s="71"/>
      <c r="X9" s="71"/>
      <c r="Y9" s="71"/>
      <c r="Z9" s="71" t="s">
        <v>37</v>
      </c>
      <c r="AA9" s="71"/>
      <c r="AB9" s="71"/>
      <c r="AC9" s="71" t="s">
        <v>37</v>
      </c>
      <c r="AD9" s="71"/>
      <c r="AE9" s="71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1"/>
      <c r="N10" s="71"/>
      <c r="O10" s="71"/>
      <c r="P10" s="71"/>
      <c r="Q10" s="30"/>
      <c r="R10" s="92"/>
      <c r="S10" s="93"/>
      <c r="T10" s="93"/>
      <c r="U10" s="75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>
      <c r="A11" s="72" t="s">
        <v>0</v>
      </c>
      <c r="B11" s="72" t="s">
        <v>2</v>
      </c>
      <c r="C11" s="72" t="s">
        <v>46</v>
      </c>
      <c r="D11" s="72" t="s">
        <v>41</v>
      </c>
      <c r="E11" s="72" t="s">
        <v>42</v>
      </c>
      <c r="F11" s="72" t="s">
        <v>106</v>
      </c>
      <c r="G11" s="71" t="s">
        <v>39</v>
      </c>
      <c r="H11" s="71"/>
      <c r="I11" s="72" t="s">
        <v>36</v>
      </c>
      <c r="J11" s="72" t="s">
        <v>35</v>
      </c>
      <c r="K11" s="72" t="s">
        <v>34</v>
      </c>
      <c r="L11" s="76" t="s">
        <v>51</v>
      </c>
      <c r="M11" s="72" t="s">
        <v>48</v>
      </c>
      <c r="N11" s="71" t="s">
        <v>32</v>
      </c>
      <c r="O11" s="71"/>
      <c r="P11" s="71" t="s">
        <v>108</v>
      </c>
      <c r="R11" s="71" t="s">
        <v>7</v>
      </c>
      <c r="S11" s="71" t="str">
        <f>D11&amp;" Status"</f>
        <v xml:space="preserve"> Last Name
of Non-Government Standards Body (NGSB)
Participant Status</v>
      </c>
      <c r="T11" s="71" t="str">
        <f>E11&amp;" Status"</f>
        <v xml:space="preserve"> First Name
of Non-Government Standards Body (NGSB)
Participant Status</v>
      </c>
      <c r="U11" s="74" t="str">
        <f>F11&amp;" Status"</f>
        <v xml:space="preserve"> Email Address
of Non-Government Standards Body (NGSB)
Participant Status</v>
      </c>
      <c r="V11" s="71" t="str">
        <f>G11</f>
        <v xml:space="preserve"> Employment Status (Complete One Column only for Each Row)</v>
      </c>
      <c r="W11" s="71"/>
      <c r="X11" s="71" t="str">
        <f>I11&amp;" Status"</f>
        <v xml:space="preserve"> Name of Non-Government Standards Body (NGSB) Status</v>
      </c>
      <c r="Y11" s="71" t="str">
        <f>J11&amp;" Status"</f>
        <v xml:space="preserve"> Country of Non-Government Standards Body (NGSB) Status</v>
      </c>
      <c r="Z11" s="71" t="str">
        <f>K11&amp;" Status"</f>
        <v xml:space="preserve"> Name of Main Committee Status</v>
      </c>
      <c r="AA11" s="71" t="str">
        <f>L11&amp;" Status"</f>
        <v xml:space="preserve"> Name and/or Number of Activity (e.g., committee, sub-committee, working group, task group) Status</v>
      </c>
      <c r="AB11" s="71" t="str">
        <f>M11&amp;" Status"</f>
        <v xml:space="preserve"> Voting Status:
'V' for Voting or
'NV' for Nonvoting Status</v>
      </c>
      <c r="AC11" s="71" t="str">
        <f>N11</f>
        <v xml:space="preserve"> Representation (Complete One Column only for Each Row)</v>
      </c>
      <c r="AD11" s="71"/>
      <c r="AE11" s="71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>
      <c r="A12" s="83"/>
      <c r="B12" s="83"/>
      <c r="C12" s="73"/>
      <c r="D12" s="84"/>
      <c r="E12" s="84"/>
      <c r="F12" s="84"/>
      <c r="G12" s="37" t="s">
        <v>47</v>
      </c>
      <c r="H12" s="37" t="s">
        <v>40</v>
      </c>
      <c r="I12" s="73"/>
      <c r="J12" s="73"/>
      <c r="K12" s="73"/>
      <c r="L12" s="77"/>
      <c r="M12" s="73"/>
      <c r="N12" s="37" t="s">
        <v>49</v>
      </c>
      <c r="O12" s="37" t="s">
        <v>33</v>
      </c>
      <c r="P12" s="72"/>
      <c r="Q12" s="13"/>
      <c r="R12" s="71"/>
      <c r="S12" s="71"/>
      <c r="T12" s="71"/>
      <c r="U12" s="75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1"/>
      <c r="Y12" s="71"/>
      <c r="Z12" s="71"/>
      <c r="AA12" s="71"/>
      <c r="AB12" s="71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1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26.25" thickTop="1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120</v>
      </c>
      <c r="D13" s="49" t="s">
        <v>121</v>
      </c>
      <c r="E13" s="49" t="s">
        <v>122</v>
      </c>
      <c r="F13" s="49" t="s">
        <v>170</v>
      </c>
      <c r="G13" s="49"/>
      <c r="H13" s="49" t="s">
        <v>140</v>
      </c>
      <c r="I13" s="49" t="s">
        <v>123</v>
      </c>
      <c r="J13" s="49" t="s">
        <v>125</v>
      </c>
      <c r="K13" s="49" t="s">
        <v>124</v>
      </c>
      <c r="L13" s="50" t="s">
        <v>126</v>
      </c>
      <c r="M13" s="49"/>
      <c r="N13" s="49"/>
      <c r="O13" s="49"/>
      <c r="P13" s="51"/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102">
      <c r="A14" s="8">
        <v>2</v>
      </c>
      <c r="B14" s="26" t="str">
        <f t="shared" si="0"/>
        <v>Incomplete</v>
      </c>
      <c r="C14" s="52" t="s">
        <v>196</v>
      </c>
      <c r="D14" s="53"/>
      <c r="E14" s="53" t="s">
        <v>128</v>
      </c>
      <c r="F14" s="53" t="s">
        <v>197</v>
      </c>
      <c r="G14" s="53"/>
      <c r="H14" s="53" t="s">
        <v>139</v>
      </c>
      <c r="I14" s="53" t="s">
        <v>198</v>
      </c>
      <c r="J14" s="53" t="s">
        <v>125</v>
      </c>
      <c r="K14" s="70" t="s">
        <v>199</v>
      </c>
      <c r="L14" s="54" t="s">
        <v>200</v>
      </c>
      <c r="M14" s="53" t="s">
        <v>143</v>
      </c>
      <c r="N14" s="53"/>
      <c r="O14" s="53" t="s">
        <v>139</v>
      </c>
      <c r="P14" s="55" t="s">
        <v>201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Empty cell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>IF(COUNTA($C14:$P14)=0,"",IF(ISBLANK(#REF!),"Empty cell","ok"))</f>
        <v>ok</v>
      </c>
      <c r="Y14" s="40" t="str">
        <f t="shared" si="3"/>
        <v>ok</v>
      </c>
      <c r="Z14" s="40" t="str">
        <f>IF(COUNTA($C14:$P14)=0,"",IF(ISBLANK($I14),"Empty cell","ok"))</f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38.25">
      <c r="A15" s="8">
        <v>3</v>
      </c>
      <c r="B15" s="26" t="str">
        <f t="shared" si="0"/>
        <v>ok</v>
      </c>
      <c r="C15" s="52" t="s">
        <v>120</v>
      </c>
      <c r="D15" s="53" t="s">
        <v>129</v>
      </c>
      <c r="E15" s="53" t="s">
        <v>127</v>
      </c>
      <c r="F15" s="53" t="s">
        <v>170</v>
      </c>
      <c r="G15" s="53"/>
      <c r="H15" s="53" t="s">
        <v>166</v>
      </c>
      <c r="I15" s="53" t="s">
        <v>123</v>
      </c>
      <c r="J15" s="53" t="s">
        <v>125</v>
      </c>
      <c r="K15" s="53" t="s">
        <v>171</v>
      </c>
      <c r="L15" s="54" t="s">
        <v>172</v>
      </c>
      <c r="M15" s="53"/>
      <c r="N15" s="53"/>
      <c r="O15" s="53"/>
      <c r="P15" s="55"/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25.5">
      <c r="A16" s="8">
        <v>4</v>
      </c>
      <c r="B16" s="26" t="str">
        <f t="shared" si="0"/>
        <v>ok</v>
      </c>
      <c r="C16" s="52" t="s">
        <v>120</v>
      </c>
      <c r="D16" s="53" t="s">
        <v>130</v>
      </c>
      <c r="E16" s="53" t="s">
        <v>131</v>
      </c>
      <c r="F16" s="53" t="s">
        <v>170</v>
      </c>
      <c r="G16" s="53"/>
      <c r="H16" s="53" t="s">
        <v>166</v>
      </c>
      <c r="I16" s="53" t="s">
        <v>173</v>
      </c>
      <c r="J16" s="53" t="s">
        <v>174</v>
      </c>
      <c r="K16" s="53" t="s">
        <v>175</v>
      </c>
      <c r="L16" s="54" t="s">
        <v>176</v>
      </c>
      <c r="M16" s="53"/>
      <c r="N16" s="53"/>
      <c r="O16" s="53"/>
      <c r="P16" s="55"/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38.25">
      <c r="A17" s="8">
        <v>5</v>
      </c>
      <c r="B17" s="26" t="str">
        <f t="shared" si="0"/>
        <v>ok</v>
      </c>
      <c r="C17" s="52" t="s">
        <v>120</v>
      </c>
      <c r="D17" s="53" t="s">
        <v>132</v>
      </c>
      <c r="E17" s="53" t="s">
        <v>133</v>
      </c>
      <c r="F17" s="53" t="s">
        <v>191</v>
      </c>
      <c r="G17" s="53"/>
      <c r="H17" s="53" t="s">
        <v>139</v>
      </c>
      <c r="I17" s="53" t="s">
        <v>192</v>
      </c>
      <c r="J17" s="53" t="s">
        <v>158</v>
      </c>
      <c r="K17" s="53" t="s">
        <v>193</v>
      </c>
      <c r="L17" s="54" t="s">
        <v>194</v>
      </c>
      <c r="M17" s="53"/>
      <c r="N17" s="53"/>
      <c r="O17" s="53"/>
      <c r="P17" s="55"/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25.5">
      <c r="A18" s="8">
        <v>6</v>
      </c>
      <c r="B18" s="26" t="str">
        <f t="shared" si="0"/>
        <v>ok</v>
      </c>
      <c r="C18" s="52" t="s">
        <v>120</v>
      </c>
      <c r="D18" s="53" t="s">
        <v>134</v>
      </c>
      <c r="E18" s="53" t="s">
        <v>135</v>
      </c>
      <c r="F18" s="53" t="s">
        <v>170</v>
      </c>
      <c r="G18" s="53"/>
      <c r="H18" s="53" t="s">
        <v>166</v>
      </c>
      <c r="I18" s="53" t="s">
        <v>167</v>
      </c>
      <c r="J18" s="53" t="s">
        <v>125</v>
      </c>
      <c r="K18" s="53" t="s">
        <v>168</v>
      </c>
      <c r="L18" s="54" t="s">
        <v>169</v>
      </c>
      <c r="M18" s="53"/>
      <c r="N18" s="53"/>
      <c r="O18" s="53"/>
      <c r="P18" s="55"/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45">
      <c r="A19" s="8">
        <v>7</v>
      </c>
      <c r="B19" s="26" t="str">
        <f t="shared" si="0"/>
        <v>ok</v>
      </c>
      <c r="C19" s="52" t="s">
        <v>142</v>
      </c>
      <c r="D19" s="53" t="s">
        <v>136</v>
      </c>
      <c r="E19" s="53" t="s">
        <v>137</v>
      </c>
      <c r="F19" s="53" t="s">
        <v>138</v>
      </c>
      <c r="G19" s="53"/>
      <c r="H19" s="53" t="s">
        <v>139</v>
      </c>
      <c r="I19" s="65" t="s">
        <v>123</v>
      </c>
      <c r="J19" s="53" t="s">
        <v>125</v>
      </c>
      <c r="K19" s="53" t="s">
        <v>124</v>
      </c>
      <c r="L19" s="54" t="s">
        <v>141</v>
      </c>
      <c r="M19" s="53" t="s">
        <v>143</v>
      </c>
      <c r="N19" s="53"/>
      <c r="O19" s="53" t="s">
        <v>139</v>
      </c>
      <c r="P19" s="66" t="s">
        <v>144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45">
      <c r="A20" s="8">
        <v>8</v>
      </c>
      <c r="B20" s="26" t="str">
        <f t="shared" si="0"/>
        <v>ok</v>
      </c>
      <c r="C20" s="52" t="s">
        <v>142</v>
      </c>
      <c r="D20" s="53" t="s">
        <v>177</v>
      </c>
      <c r="E20" s="53" t="s">
        <v>178</v>
      </c>
      <c r="F20" s="53" t="s">
        <v>179</v>
      </c>
      <c r="G20" s="53"/>
      <c r="H20" s="53" t="s">
        <v>139</v>
      </c>
      <c r="I20" s="67" t="s">
        <v>180</v>
      </c>
      <c r="J20" s="53" t="s">
        <v>125</v>
      </c>
      <c r="K20" s="53" t="s">
        <v>189</v>
      </c>
      <c r="L20" s="54" t="s">
        <v>189</v>
      </c>
      <c r="M20" s="53" t="s">
        <v>143</v>
      </c>
      <c r="N20" s="53"/>
      <c r="O20" s="53" t="s">
        <v>139</v>
      </c>
      <c r="P20" s="66" t="s">
        <v>187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38.25">
      <c r="A21" s="8">
        <v>9</v>
      </c>
      <c r="B21" s="26" t="str">
        <f t="shared" si="0"/>
        <v>ok</v>
      </c>
      <c r="C21" s="52" t="s">
        <v>142</v>
      </c>
      <c r="D21" s="53" t="s">
        <v>145</v>
      </c>
      <c r="E21" s="53" t="s">
        <v>146</v>
      </c>
      <c r="F21" s="53" t="s">
        <v>148</v>
      </c>
      <c r="G21" s="53"/>
      <c r="H21" s="53" t="s">
        <v>139</v>
      </c>
      <c r="I21" s="68" t="s">
        <v>147</v>
      </c>
      <c r="J21" s="53" t="s">
        <v>125</v>
      </c>
      <c r="K21" s="53" t="s">
        <v>124</v>
      </c>
      <c r="L21" s="54" t="s">
        <v>141</v>
      </c>
      <c r="M21" s="53" t="s">
        <v>143</v>
      </c>
      <c r="N21" s="53"/>
      <c r="O21" s="53" t="s">
        <v>139</v>
      </c>
      <c r="P21" s="55" t="s">
        <v>144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25.5">
      <c r="A22" s="8">
        <v>10</v>
      </c>
      <c r="B22" s="26" t="str">
        <f t="shared" si="0"/>
        <v>ok</v>
      </c>
      <c r="C22" s="52" t="s">
        <v>142</v>
      </c>
      <c r="D22" s="53" t="s">
        <v>149</v>
      </c>
      <c r="E22" s="53" t="s">
        <v>150</v>
      </c>
      <c r="F22" s="53" t="s">
        <v>151</v>
      </c>
      <c r="G22" s="53"/>
      <c r="H22" s="53" t="s">
        <v>139</v>
      </c>
      <c r="I22" s="53" t="s">
        <v>147</v>
      </c>
      <c r="J22" s="53" t="s">
        <v>125</v>
      </c>
      <c r="K22" s="53" t="s">
        <v>124</v>
      </c>
      <c r="L22" s="54" t="s">
        <v>152</v>
      </c>
      <c r="M22" s="53" t="s">
        <v>188</v>
      </c>
      <c r="N22" s="53"/>
      <c r="O22" s="53" t="s">
        <v>139</v>
      </c>
      <c r="P22" s="55" t="s">
        <v>195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63.75">
      <c r="A23" s="8">
        <v>11</v>
      </c>
      <c r="B23" s="26" t="str">
        <f t="shared" si="0"/>
        <v>ok</v>
      </c>
      <c r="C23" s="52" t="s">
        <v>142</v>
      </c>
      <c r="D23" s="53" t="s">
        <v>153</v>
      </c>
      <c r="E23" s="53" t="s">
        <v>154</v>
      </c>
      <c r="F23" s="53" t="s">
        <v>155</v>
      </c>
      <c r="G23" s="53"/>
      <c r="H23" s="53" t="s">
        <v>139</v>
      </c>
      <c r="I23" s="53" t="s">
        <v>147</v>
      </c>
      <c r="J23" s="53" t="s">
        <v>125</v>
      </c>
      <c r="K23" s="53" t="s">
        <v>156</v>
      </c>
      <c r="L23" s="54" t="s">
        <v>162</v>
      </c>
      <c r="M23" s="53" t="s">
        <v>143</v>
      </c>
      <c r="N23" s="53"/>
      <c r="O23" s="53" t="s">
        <v>139</v>
      </c>
      <c r="P23" s="55" t="s">
        <v>163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102">
      <c r="A24" s="8">
        <v>12</v>
      </c>
      <c r="B24" s="26" t="str">
        <f t="shared" si="0"/>
        <v>ok</v>
      </c>
      <c r="C24" s="52" t="s">
        <v>142</v>
      </c>
      <c r="D24" s="53" t="s">
        <v>153</v>
      </c>
      <c r="E24" s="53" t="s">
        <v>154</v>
      </c>
      <c r="F24" s="53" t="s">
        <v>155</v>
      </c>
      <c r="G24" s="53"/>
      <c r="H24" s="53" t="s">
        <v>139</v>
      </c>
      <c r="I24" s="53" t="s">
        <v>147</v>
      </c>
      <c r="J24" s="53" t="s">
        <v>125</v>
      </c>
      <c r="K24" s="53" t="s">
        <v>160</v>
      </c>
      <c r="L24" s="69" t="s">
        <v>161</v>
      </c>
      <c r="M24" s="53" t="s">
        <v>143</v>
      </c>
      <c r="N24" s="53"/>
      <c r="O24" s="53" t="s">
        <v>139</v>
      </c>
      <c r="P24" s="55" t="s">
        <v>164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76.5">
      <c r="A25" s="8">
        <v>13</v>
      </c>
      <c r="B25" s="26" t="str">
        <f t="shared" si="0"/>
        <v>ok</v>
      </c>
      <c r="C25" s="52" t="s">
        <v>142</v>
      </c>
      <c r="D25" s="53" t="s">
        <v>153</v>
      </c>
      <c r="E25" s="53" t="s">
        <v>154</v>
      </c>
      <c r="F25" s="53" t="s">
        <v>155</v>
      </c>
      <c r="G25" s="53"/>
      <c r="H25" s="53" t="s">
        <v>139</v>
      </c>
      <c r="I25" s="53" t="s">
        <v>157</v>
      </c>
      <c r="J25" s="53" t="s">
        <v>158</v>
      </c>
      <c r="K25" s="53" t="s">
        <v>159</v>
      </c>
      <c r="L25" s="54" t="s">
        <v>206</v>
      </c>
      <c r="M25" s="53" t="s">
        <v>143</v>
      </c>
      <c r="N25" s="53"/>
      <c r="O25" s="53" t="s">
        <v>139</v>
      </c>
      <c r="P25" s="55" t="s">
        <v>165</v>
      </c>
      <c r="Q25" s="36"/>
      <c r="R25" s="40" t="str">
        <f>IF(COUNTA($C25:$P25)=0,"",IF(ISBLANK($C25),"Empty cell",IF(OR($C25="I",$C25="R",$C25="T"),"ok","Entry should be one of 'I', 'R', or 'T'")))</f>
        <v>ok</v>
      </c>
      <c r="S25" s="40" t="str">
        <f>IF(COUNTA($C25:$P25)=0,"",IF(ISBLANK(D25),"Empty cell","ok"))</f>
        <v>ok</v>
      </c>
      <c r="T25" s="40" t="str">
        <f>IF(COUNTA($C25:$P25)=0,"",IF(ISBLANK(E25),"Empty cell","ok"))</f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>IF(COUNTA($C25:$P25)=0,"",IF(C25="T",IF(ISBLANK($M25),"ok","No entry should be made"),IF(ISBLANK($M25),"Empty cell",IF(OR($M25="V",$M25="NV"),"ok","Entry should be one of 'V' or 'NV'"))))</f>
        <v>ok</v>
      </c>
      <c r="AC25" s="40" t="str">
        <f>IF(COUNTA($C25:$P25)=0,"",IF(C25="T",IF(ISBLANK($N25),"ok","No entry should be made"),IF(N25="D",IF(ISBLANK(O25),"ok","Entries should not be made in both columns"),IF(ISBLANK(N25),IF(ISBLANK(O25),"Empty cell","ok"),"Entry should be 'D'"))))</f>
        <v>ok</v>
      </c>
      <c r="AD25" s="40" t="str">
        <f>IF(COUNTA($C25:$P25)=0,"",IF(C25="T",IF(ISBLANK($O25),"ok","No entry should be made"),IF(N25="D",IF(ISBLANK(O25),"ok","Entries should not be made in both columns"),IF(ISBLANK(N25),IF(ISBLANK(O25),"Empty cell","ok"),IF(ISBLANK(O25),"ok","Entries should not be made in both columns")))))</f>
        <v>ok</v>
      </c>
      <c r="AE25" s="40" t="str">
        <f>IF(COUNTA($C25:$P25)=0,"",IF(C25="T",IF(ISBLANK($P25),"ok","No entry should be made"),IF(ISBLANK($P25),"Empty cell","ok")))</f>
        <v>ok</v>
      </c>
      <c r="AF25" s="3"/>
      <c r="AG25" s="5"/>
      <c r="AH25" s="5"/>
      <c r="AI25" s="5"/>
      <c r="AJ25" s="6" t="s">
        <v>5</v>
      </c>
    </row>
    <row r="26" spans="1:36" s="4" customFormat="1" ht="38.25">
      <c r="A26" s="8">
        <v>14</v>
      </c>
      <c r="B26" s="26" t="str">
        <f t="shared" si="0"/>
        <v>ok</v>
      </c>
      <c r="C26" s="52" t="s">
        <v>142</v>
      </c>
      <c r="D26" s="53" t="s">
        <v>181</v>
      </c>
      <c r="E26" s="53" t="s">
        <v>182</v>
      </c>
      <c r="F26" s="67" t="s">
        <v>190</v>
      </c>
      <c r="G26" s="53"/>
      <c r="H26" s="53" t="s">
        <v>139</v>
      </c>
      <c r="I26" s="53" t="s">
        <v>180</v>
      </c>
      <c r="J26" s="53" t="s">
        <v>125</v>
      </c>
      <c r="K26" s="53" t="s">
        <v>189</v>
      </c>
      <c r="L26" s="54" t="s">
        <v>189</v>
      </c>
      <c r="M26" s="53" t="s">
        <v>188</v>
      </c>
      <c r="N26" s="53"/>
      <c r="O26" s="53" t="s">
        <v>139</v>
      </c>
      <c r="P26" s="66" t="s">
        <v>187</v>
      </c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25.5">
      <c r="A27" s="8">
        <v>15</v>
      </c>
      <c r="B27" s="26" t="str">
        <f t="shared" si="0"/>
        <v>ok</v>
      </c>
      <c r="C27" s="52" t="s">
        <v>142</v>
      </c>
      <c r="D27" s="53" t="s">
        <v>183</v>
      </c>
      <c r="E27" s="53" t="s">
        <v>184</v>
      </c>
      <c r="F27" s="53" t="s">
        <v>185</v>
      </c>
      <c r="G27" s="53"/>
      <c r="H27" s="53" t="s">
        <v>139</v>
      </c>
      <c r="I27" s="53" t="s">
        <v>186</v>
      </c>
      <c r="J27" s="53" t="s">
        <v>125</v>
      </c>
      <c r="K27" s="53" t="s">
        <v>189</v>
      </c>
      <c r="L27" s="54" t="s">
        <v>189</v>
      </c>
      <c r="M27" s="53" t="s">
        <v>143</v>
      </c>
      <c r="N27" s="53"/>
      <c r="O27" s="53" t="s">
        <v>139</v>
      </c>
      <c r="P27" s="55" t="s">
        <v>187</v>
      </c>
      <c r="Q27" s="36"/>
      <c r="R27" s="40" t="str">
        <f>IF(COUNTA($C27:$P27)=0,"",IF(ISBLANK($C27),"Empty cell",IF(OR($C27="I",$C27="R",$C27="T"),"ok","Entry should be one of 'I', 'R', or 'T'")))</f>
        <v>ok</v>
      </c>
      <c r="S27" s="40" t="str">
        <f>IF(COUNTA($C27:$P27)=0,"",IF(ISBLANK(D27),"Empty cell","ok"))</f>
        <v>ok</v>
      </c>
      <c r="T27" s="40" t="str">
        <f>IF(COUNTA($C27:$P27)=0,"",IF(ISBLANK(E27),"Empty cell","ok"))</f>
        <v>ok</v>
      </c>
      <c r="U27" s="40" t="str">
        <f>IF(COUNTA($C27:$P27)=0,"",IF(ISBLANK(F27),"Empty cell",IF(IF(ISERROR(FIND("@",F27)),1,0)+IF(ISERROR(FIND(".",F27)),1,0)&gt;0,"Entry is not an email address","ok")))</f>
        <v>ok</v>
      </c>
      <c r="V27" s="40" t="str">
        <f>IF(COUNTA($C27:$P27)=0,"",IF(G27="D",IF(ISBLANK(H27),"ok","Entries should not be made in both columns"),IF(ISBLANK(G27),IF(ISBLANK(H27),"Empty cell","ok"),"Entry should be 'D'")))</f>
        <v>ok</v>
      </c>
      <c r="W27" s="40" t="str">
        <f>IF(COUNTA($C27:$P27)=0,"",IF(G27="D",IF(ISBLANK(H27),"ok","Entries should not be made in both columns"),IF(ISBLANK(G27),IF(ISBLANK(H27),"Empty cell","ok"),IF(ISBLANK(H27),"ok","Entries should not be made in both columns"))))</f>
        <v>ok</v>
      </c>
      <c r="X27" s="40" t="str">
        <f>IF(COUNTA($C27:$P27)=0,"",IF(ISBLANK($I27),"Empty cell","ok"))</f>
        <v>ok</v>
      </c>
      <c r="Y27" s="40" t="str">
        <f>IF(COUNTA($C27:$P27)=0,"",IF(ISBLANK($J27),"Empty cell","ok"))</f>
        <v>ok</v>
      </c>
      <c r="Z27" s="40" t="str">
        <f>IF(COUNTA($C27:$P27)=0,"",IF(ISBLANK($K27),"Empty cell","ok"))</f>
        <v>ok</v>
      </c>
      <c r="AA27" s="40" t="str">
        <f>IF(COUNTA($C27:$P27)=0,"",IF(ISBLANK($L27),"Empty cell","ok"))</f>
        <v>ok</v>
      </c>
      <c r="AB27" s="40" t="str">
        <f>IF(COUNTA($C27:$P27)=0,"",IF(C27="T",IF(ISBLANK($M27),"ok","No entry should be made"),IF(ISBLANK($M27),"Empty cell",IF(OR($M27="V",$M27="NV"),"ok","Entry should be one of 'V' or 'NV'"))))</f>
        <v>ok</v>
      </c>
      <c r="AC27" s="40" t="str">
        <f>IF(COUNTA($C27:$P27)=0,"",IF(C27="T",IF(ISBLANK($N27),"ok","No entry should be made"),IF(N27="D",IF(ISBLANK(O27),"ok","Entries should not be made in both columns"),IF(ISBLANK(N27),IF(ISBLANK(O27),"Empty cell","ok"),"Entry should be 'D'"))))</f>
        <v>ok</v>
      </c>
      <c r="AD27" s="40" t="str">
        <f>IF(COUNTA($C27:$P27)=0,"",IF(C27="T",IF(ISBLANK($O27),"ok","No entry should be made"),IF(N27="D",IF(ISBLANK(O27),"ok","Entries should not be made in both columns"),IF(ISBLANK(N27),IF(ISBLANK(O27),"Empty cell","ok"),IF(ISBLANK(O27),"ok","Entries should not be made in both columns")))))</f>
        <v>ok</v>
      </c>
      <c r="AE27" s="40" t="str">
        <f>IF(COUNTA($C27:$P27)=0,"",IF(C27="T",IF(ISBLANK($P27),"ok","No entry should be made"),IF(ISBLANK($P27),"Empty cell","ok")))</f>
        <v>ok</v>
      </c>
      <c r="AF27" s="3"/>
      <c r="AG27" s="5"/>
      <c r="AH27" s="5"/>
      <c r="AI27" s="5"/>
      <c r="AJ27" s="6" t="s">
        <v>5</v>
      </c>
    </row>
    <row r="28" spans="1:36" s="4" customFormat="1" ht="76.5">
      <c r="A28" s="8">
        <v>16</v>
      </c>
      <c r="B28" s="26" t="str">
        <f t="shared" si="0"/>
        <v>ok</v>
      </c>
      <c r="C28" s="52" t="s">
        <v>142</v>
      </c>
      <c r="D28" s="53" t="s">
        <v>127</v>
      </c>
      <c r="E28" s="53" t="s">
        <v>128</v>
      </c>
      <c r="F28" s="53" t="s">
        <v>197</v>
      </c>
      <c r="G28" s="53"/>
      <c r="H28" s="53" t="s">
        <v>139</v>
      </c>
      <c r="I28" s="53" t="s">
        <v>202</v>
      </c>
      <c r="J28" s="53" t="s">
        <v>125</v>
      </c>
      <c r="K28" s="53" t="s">
        <v>203</v>
      </c>
      <c r="L28" s="54" t="s">
        <v>204</v>
      </c>
      <c r="M28" s="53" t="s">
        <v>188</v>
      </c>
      <c r="N28" s="53"/>
      <c r="O28" s="53" t="s">
        <v>139</v>
      </c>
      <c r="P28" s="55" t="s">
        <v>205</v>
      </c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25.5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>
      <c r="I63" s="2"/>
      <c r="J63" s="2"/>
      <c r="AN63" s="1"/>
      <c r="AO63" s="1"/>
      <c r="AP63" s="4"/>
      <c r="AQ63" s="5"/>
      <c r="AR63" s="5"/>
      <c r="AS63" s="1"/>
      <c r="AT63" s="34"/>
    </row>
    <row r="64" spans="1:46">
      <c r="I64" s="2"/>
      <c r="J64" s="2"/>
      <c r="AN64" s="1"/>
      <c r="AO64" s="1"/>
      <c r="AP64" s="4"/>
      <c r="AQ64" s="5"/>
      <c r="AR64" s="5"/>
      <c r="AS64" s="1"/>
      <c r="AT64" s="34"/>
    </row>
    <row r="65" spans="9:46">
      <c r="I65" s="2"/>
      <c r="J65" s="2"/>
      <c r="AN65" s="1"/>
      <c r="AO65" s="1"/>
      <c r="AP65" s="4"/>
      <c r="AQ65" s="5"/>
      <c r="AR65" s="5"/>
      <c r="AS65" s="1"/>
      <c r="AT65" s="34"/>
    </row>
    <row r="66" spans="9:46">
      <c r="I66" s="2"/>
      <c r="J66" s="2"/>
      <c r="AN66" s="1"/>
      <c r="AO66" s="1"/>
      <c r="AP66" s="4"/>
      <c r="AQ66" s="5"/>
      <c r="AR66" s="5"/>
      <c r="AS66" s="1"/>
      <c r="AT66" s="34"/>
    </row>
    <row r="67" spans="9:46">
      <c r="I67" s="2"/>
      <c r="J67" s="2"/>
      <c r="AN67" s="1"/>
      <c r="AO67" s="1"/>
      <c r="AP67" s="4"/>
      <c r="AQ67" s="5"/>
      <c r="AR67" s="5"/>
      <c r="AS67" s="1"/>
      <c r="AT67" s="34"/>
    </row>
    <row r="68" spans="9:46">
      <c r="I68" s="2"/>
      <c r="J68" s="2"/>
      <c r="AN68" s="1"/>
      <c r="AO68" s="1"/>
      <c r="AP68" s="4"/>
      <c r="AQ68" s="5"/>
      <c r="AR68" s="5"/>
      <c r="AS68" s="1"/>
      <c r="AT68" s="34"/>
    </row>
    <row r="69" spans="9:46">
      <c r="I69" s="2"/>
      <c r="J69" s="2"/>
      <c r="AN69" s="1"/>
      <c r="AO69" s="1"/>
      <c r="AP69" s="4"/>
      <c r="AQ69" s="5"/>
      <c r="AR69" s="5"/>
      <c r="AS69" s="1"/>
      <c r="AT69" s="34"/>
    </row>
    <row r="70" spans="9:46">
      <c r="I70" s="2"/>
      <c r="J70" s="2"/>
      <c r="AN70" s="1"/>
      <c r="AO70" s="1"/>
      <c r="AP70" s="4"/>
      <c r="AQ70" s="5"/>
      <c r="AR70" s="5"/>
      <c r="AS70" s="1"/>
      <c r="AT70" s="34"/>
    </row>
    <row r="71" spans="9:46">
      <c r="AR71" s="4"/>
      <c r="AS71" s="5"/>
      <c r="AT71" s="3"/>
    </row>
    <row r="72" spans="9:46">
      <c r="AR72" s="4"/>
      <c r="AS72" s="5"/>
      <c r="AT72" s="3"/>
    </row>
    <row r="73" spans="9:46">
      <c r="AR73" s="4"/>
      <c r="AS73" s="5"/>
      <c r="AT73" s="3"/>
    </row>
    <row r="74" spans="9:46">
      <c r="AR74" s="4"/>
      <c r="AS74" s="5"/>
      <c r="AT74" s="3"/>
    </row>
    <row r="75" spans="9:46">
      <c r="AR75" s="4"/>
      <c r="AS75" s="5"/>
      <c r="AT75" s="3"/>
    </row>
    <row r="76" spans="9:46">
      <c r="AR76" s="4"/>
      <c r="AS76" s="5"/>
      <c r="AT76" s="3"/>
    </row>
    <row r="77" spans="9:46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8" priority="106" stopIfTrue="1" operator="equal">
      <formula>"ok"</formula>
    </cfRule>
    <cfRule type="cellIs" dxfId="17" priority="107" stopIfTrue="1" operator="equal">
      <formula>"Incomplete"</formula>
    </cfRule>
  </conditionalFormatting>
  <conditionalFormatting sqref="C3">
    <cfRule type="expression" dxfId="16" priority="53">
      <formula>ISNONTEXT(C3)</formula>
    </cfRule>
  </conditionalFormatting>
  <conditionalFormatting sqref="C5">
    <cfRule type="expression" dxfId="15" priority="2">
      <formula>ISNONTEXT(C5)</formula>
    </cfRule>
  </conditionalFormatting>
  <conditionalFormatting sqref="C7">
    <cfRule type="expression" dxfId="14" priority="1">
      <formula>ISBLANK(C7)</formula>
    </cfRule>
  </conditionalFormatting>
  <conditionalFormatting sqref="C9">
    <cfRule type="expression" dxfId="13" priority="39">
      <formula>ISNUMBER(C9)</formula>
    </cfRule>
  </conditionalFormatting>
  <conditionalFormatting sqref="C13:H62">
    <cfRule type="expression" dxfId="12" priority="8" stopIfTrue="1">
      <formula>R13=""</formula>
    </cfRule>
  </conditionalFormatting>
  <conditionalFormatting sqref="C13:P13 C14:H14 J14 L14:P14 C15:P62">
    <cfRule type="expression" dxfId="11" priority="7" stopIfTrue="1">
      <formula>R13="ok"</formula>
    </cfRule>
  </conditionalFormatting>
  <conditionalFormatting sqref="G7:H7">
    <cfRule type="expression" dxfId="10" priority="16">
      <formula>ISNONTEXT(G7)</formula>
    </cfRule>
  </conditionalFormatting>
  <conditionalFormatting sqref="H3">
    <cfRule type="expression" dxfId="9" priority="49">
      <formula>ISNONTEXT(H3)</formula>
    </cfRule>
  </conditionalFormatting>
  <conditionalFormatting sqref="H5">
    <cfRule type="expression" dxfId="8" priority="46">
      <formula>IF(ISNUMBER(H5),IF(AND(H5&gt;=0,H5&lt;=77),FALSE,TRUE),TRUE)</formula>
    </cfRule>
  </conditionalFormatting>
  <conditionalFormatting sqref="I14">
    <cfRule type="expression" dxfId="7" priority="199" stopIfTrue="1">
      <formula>Z14="ok"</formula>
    </cfRule>
    <cfRule type="expression" dxfId="6" priority="201" stopIfTrue="1">
      <formula>Z14=""</formula>
    </cfRule>
  </conditionalFormatting>
  <conditionalFormatting sqref="I13:L13 J14 L14 I15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3 L25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22:I62 I13:I15 I17:I18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allowBlank="1" showErrorMessage="1" errorTitle="Email Address of Participant" error="The information you entered is not an email address." prompt="_x000a_" sqref="F13:F25 F27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18 P21:P25 P27:P62" xr:uid="{00000000-0002-0000-0000-000018000000}">
      <formula1>IF(C13="T",FALSE,TRUE)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Name of Main Committee" error="Please enter the Name of Main Committee." prompt="_x000a_" sqref="K15:K62 K13 I14" xr:uid="{00000000-0002-0000-0000-000011000000}">
      <formula1>IF(ISNONTEXT(I13),FALSE,TRUE)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3" activePane="bottomLeft" state="frozen"/>
      <selection pane="bottomLeft" activeCell="B83" sqref="B83"/>
    </sheetView>
  </sheetViews>
  <sheetFormatPr defaultColWidth="9.140625" defaultRowHeight="12.75"/>
  <cols>
    <col min="1" max="1" width="9.140625" style="43"/>
    <col min="2" max="2" width="44.85546875" style="43" customWidth="1"/>
    <col min="3" max="16384" width="9.140625" style="43"/>
  </cols>
  <sheetData>
    <row r="1" spans="1:2">
      <c r="A1" s="27" t="s">
        <v>53</v>
      </c>
    </row>
    <row r="3" spans="1:2">
      <c r="A3" s="43" t="s">
        <v>81</v>
      </c>
    </row>
    <row r="4" spans="1:2" ht="13.5" thickBot="1"/>
    <row r="5" spans="1:2" ht="13.5" thickBot="1">
      <c r="A5" s="44">
        <v>1</v>
      </c>
      <c r="B5" s="63" t="s">
        <v>54</v>
      </c>
    </row>
    <row r="6" spans="1:2">
      <c r="A6" s="44">
        <v>2</v>
      </c>
      <c r="B6" s="47" t="s">
        <v>8</v>
      </c>
    </row>
    <row r="7" spans="1:2">
      <c r="A7" s="44">
        <v>3</v>
      </c>
      <c r="B7" s="46" t="s">
        <v>55</v>
      </c>
    </row>
    <row r="8" spans="1:2">
      <c r="A8" s="44">
        <v>4</v>
      </c>
      <c r="B8" s="46" t="s">
        <v>83</v>
      </c>
    </row>
    <row r="9" spans="1:2">
      <c r="A9" s="44">
        <v>5</v>
      </c>
      <c r="B9" s="46" t="s">
        <v>56</v>
      </c>
    </row>
    <row r="10" spans="1:2">
      <c r="A10" s="44">
        <v>7</v>
      </c>
      <c r="B10" s="46" t="s">
        <v>57</v>
      </c>
    </row>
    <row r="11" spans="1:2">
      <c r="A11" s="44">
        <v>8</v>
      </c>
      <c r="B11" s="46" t="s">
        <v>9</v>
      </c>
    </row>
    <row r="12" spans="1:2">
      <c r="A12" s="44">
        <v>9</v>
      </c>
      <c r="B12" s="46" t="s">
        <v>58</v>
      </c>
    </row>
    <row r="13" spans="1:2">
      <c r="A13" s="44">
        <v>10</v>
      </c>
      <c r="B13" s="46" t="s">
        <v>59</v>
      </c>
    </row>
    <row r="14" spans="1:2">
      <c r="A14" s="44">
        <v>11</v>
      </c>
      <c r="B14" s="46" t="s">
        <v>113</v>
      </c>
    </row>
    <row r="15" spans="1:2">
      <c r="A15" s="44">
        <v>12</v>
      </c>
      <c r="B15" s="46" t="s">
        <v>60</v>
      </c>
    </row>
    <row r="16" spans="1:2">
      <c r="A16" s="44">
        <v>13</v>
      </c>
      <c r="B16" s="46" t="s">
        <v>61</v>
      </c>
    </row>
    <row r="17" spans="1:2">
      <c r="A17" s="44">
        <v>14</v>
      </c>
      <c r="B17" s="46" t="s">
        <v>10</v>
      </c>
    </row>
    <row r="18" spans="1:2">
      <c r="A18" s="44">
        <v>15</v>
      </c>
      <c r="B18" s="46" t="s">
        <v>11</v>
      </c>
    </row>
    <row r="19" spans="1:2">
      <c r="A19" s="44">
        <v>16</v>
      </c>
      <c r="B19" s="46" t="s">
        <v>12</v>
      </c>
    </row>
    <row r="20" spans="1:2">
      <c r="A20" s="44">
        <v>17</v>
      </c>
      <c r="B20" s="46" t="s">
        <v>13</v>
      </c>
    </row>
    <row r="21" spans="1:2">
      <c r="A21" s="44">
        <v>18</v>
      </c>
      <c r="B21" s="46" t="s">
        <v>111</v>
      </c>
    </row>
    <row r="22" spans="1:2">
      <c r="A22" s="44">
        <v>19</v>
      </c>
      <c r="B22" s="46" t="s">
        <v>14</v>
      </c>
    </row>
    <row r="23" spans="1:2">
      <c r="A23" s="44">
        <v>20</v>
      </c>
      <c r="B23" s="46" t="s">
        <v>15</v>
      </c>
    </row>
    <row r="24" spans="1:2">
      <c r="A24" s="44">
        <v>21</v>
      </c>
      <c r="B24" s="46" t="s">
        <v>16</v>
      </c>
    </row>
    <row r="25" spans="1:2">
      <c r="A25" s="44">
        <v>22</v>
      </c>
      <c r="B25" s="46" t="s">
        <v>17</v>
      </c>
    </row>
    <row r="26" spans="1:2">
      <c r="A26" s="44">
        <v>23</v>
      </c>
      <c r="B26" s="46" t="s">
        <v>62</v>
      </c>
    </row>
    <row r="27" spans="1:2">
      <c r="A27" s="44">
        <v>24</v>
      </c>
      <c r="B27" s="46" t="s">
        <v>63</v>
      </c>
    </row>
    <row r="28" spans="1:2">
      <c r="A28" s="44">
        <v>25</v>
      </c>
      <c r="B28" s="46" t="s">
        <v>64</v>
      </c>
    </row>
    <row r="29" spans="1:2">
      <c r="A29" s="44">
        <v>26</v>
      </c>
      <c r="B29" s="46" t="s">
        <v>18</v>
      </c>
    </row>
    <row r="30" spans="1:2">
      <c r="A30" s="44">
        <v>27</v>
      </c>
      <c r="B30" s="46" t="s">
        <v>19</v>
      </c>
    </row>
    <row r="31" spans="1:2">
      <c r="A31" s="44">
        <v>28</v>
      </c>
      <c r="B31" s="46" t="s">
        <v>20</v>
      </c>
    </row>
    <row r="32" spans="1:2">
      <c r="A32" s="44">
        <v>29</v>
      </c>
      <c r="B32" s="46" t="s">
        <v>65</v>
      </c>
    </row>
    <row r="33" spans="1:2">
      <c r="A33" s="44">
        <v>30</v>
      </c>
      <c r="B33" s="46" t="s">
        <v>21</v>
      </c>
    </row>
    <row r="34" spans="1:2">
      <c r="A34" s="44">
        <v>31</v>
      </c>
      <c r="B34" s="46" t="s">
        <v>66</v>
      </c>
    </row>
    <row r="35" spans="1:2">
      <c r="A35" s="44">
        <v>32</v>
      </c>
      <c r="B35" s="46" t="s">
        <v>84</v>
      </c>
    </row>
    <row r="36" spans="1:2">
      <c r="A36" s="44">
        <v>33</v>
      </c>
      <c r="B36" s="46" t="s">
        <v>67</v>
      </c>
    </row>
    <row r="37" spans="1:2">
      <c r="A37" s="44">
        <v>34</v>
      </c>
      <c r="B37" s="46" t="s">
        <v>68</v>
      </c>
    </row>
    <row r="38" spans="1:2">
      <c r="A38" s="44">
        <v>35</v>
      </c>
      <c r="B38" s="46" t="s">
        <v>69</v>
      </c>
    </row>
    <row r="39" spans="1:2">
      <c r="A39" s="44">
        <v>36</v>
      </c>
      <c r="B39" s="46" t="s">
        <v>22</v>
      </c>
    </row>
    <row r="40" spans="1:2">
      <c r="A40" s="44">
        <v>37</v>
      </c>
      <c r="B40" s="46" t="s">
        <v>70</v>
      </c>
    </row>
    <row r="41" spans="1:2">
      <c r="A41" s="44">
        <v>38</v>
      </c>
      <c r="B41" s="46" t="s">
        <v>71</v>
      </c>
    </row>
    <row r="42" spans="1:2">
      <c r="A42" s="44">
        <v>39</v>
      </c>
      <c r="B42" s="46" t="s">
        <v>85</v>
      </c>
    </row>
    <row r="43" spans="1:2">
      <c r="A43" s="44">
        <v>40</v>
      </c>
      <c r="B43" s="46" t="s">
        <v>72</v>
      </c>
    </row>
    <row r="44" spans="1:2">
      <c r="A44" s="44">
        <v>41</v>
      </c>
      <c r="B44" s="46" t="s">
        <v>23</v>
      </c>
    </row>
    <row r="45" spans="1:2">
      <c r="A45" s="44">
        <v>42</v>
      </c>
      <c r="B45" s="46" t="s">
        <v>73</v>
      </c>
    </row>
    <row r="46" spans="1:2">
      <c r="A46" s="44">
        <v>43</v>
      </c>
      <c r="B46" s="46" t="s">
        <v>74</v>
      </c>
    </row>
    <row r="47" spans="1:2">
      <c r="A47" s="44">
        <v>44</v>
      </c>
      <c r="B47" s="46" t="s">
        <v>75</v>
      </c>
    </row>
    <row r="48" spans="1:2">
      <c r="A48" s="44">
        <v>45</v>
      </c>
      <c r="B48" s="46" t="s">
        <v>24</v>
      </c>
    </row>
    <row r="49" spans="1:2">
      <c r="A49" s="44">
        <v>46</v>
      </c>
      <c r="B49" s="46" t="s">
        <v>86</v>
      </c>
    </row>
    <row r="50" spans="1:2">
      <c r="A50" s="44">
        <v>47</v>
      </c>
      <c r="B50" s="46" t="s">
        <v>87</v>
      </c>
    </row>
    <row r="51" spans="1:2">
      <c r="A51" s="44">
        <v>48</v>
      </c>
      <c r="B51" s="46" t="s">
        <v>76</v>
      </c>
    </row>
    <row r="52" spans="1:2">
      <c r="A52" s="44">
        <v>49</v>
      </c>
      <c r="B52" s="46" t="s">
        <v>25</v>
      </c>
    </row>
    <row r="53" spans="1:2">
      <c r="A53" s="44">
        <v>50</v>
      </c>
      <c r="B53" s="46" t="s">
        <v>26</v>
      </c>
    </row>
    <row r="54" spans="1:2">
      <c r="A54" s="44">
        <v>51</v>
      </c>
      <c r="B54" s="46" t="s">
        <v>77</v>
      </c>
    </row>
    <row r="55" spans="1:2">
      <c r="A55" s="44">
        <v>52</v>
      </c>
      <c r="B55" s="46" t="s">
        <v>27</v>
      </c>
    </row>
    <row r="56" spans="1:2">
      <c r="A56" s="44">
        <v>53</v>
      </c>
      <c r="B56" s="46" t="s">
        <v>88</v>
      </c>
    </row>
    <row r="57" spans="1:2">
      <c r="A57" s="44">
        <v>54</v>
      </c>
      <c r="B57" s="46" t="s">
        <v>109</v>
      </c>
    </row>
    <row r="58" spans="1:2">
      <c r="A58" s="44">
        <v>55</v>
      </c>
      <c r="B58" s="46" t="s">
        <v>110</v>
      </c>
    </row>
    <row r="59" spans="1:2">
      <c r="A59" s="44">
        <v>56</v>
      </c>
      <c r="B59" s="46" t="s">
        <v>89</v>
      </c>
    </row>
    <row r="60" spans="1:2">
      <c r="A60" s="44">
        <v>57</v>
      </c>
      <c r="B60" s="46" t="s">
        <v>90</v>
      </c>
    </row>
    <row r="61" spans="1:2">
      <c r="A61" s="44">
        <v>58</v>
      </c>
      <c r="B61" s="46" t="s">
        <v>91</v>
      </c>
    </row>
    <row r="62" spans="1:2">
      <c r="A62" s="44">
        <v>59</v>
      </c>
      <c r="B62" s="46" t="s">
        <v>92</v>
      </c>
    </row>
    <row r="63" spans="1:2">
      <c r="A63" s="44">
        <v>60</v>
      </c>
      <c r="B63" s="46" t="s">
        <v>93</v>
      </c>
    </row>
    <row r="64" spans="1:2">
      <c r="A64" s="44">
        <v>61</v>
      </c>
      <c r="B64" s="46" t="s">
        <v>94</v>
      </c>
    </row>
    <row r="65" spans="1:2">
      <c r="A65" s="44">
        <v>62</v>
      </c>
      <c r="B65" s="46" t="s">
        <v>95</v>
      </c>
    </row>
    <row r="66" spans="1:2">
      <c r="A66" s="44">
        <v>63</v>
      </c>
      <c r="B66" s="46" t="s">
        <v>96</v>
      </c>
    </row>
    <row r="67" spans="1:2">
      <c r="A67" s="44">
        <v>64</v>
      </c>
      <c r="B67" s="46" t="s">
        <v>97</v>
      </c>
    </row>
    <row r="68" spans="1:2">
      <c r="A68" s="44">
        <v>65</v>
      </c>
      <c r="B68" s="46" t="s">
        <v>98</v>
      </c>
    </row>
    <row r="69" spans="1:2">
      <c r="A69" s="44">
        <v>66</v>
      </c>
      <c r="B69" s="46" t="s">
        <v>99</v>
      </c>
    </row>
    <row r="70" spans="1:2">
      <c r="A70" s="44">
        <v>67</v>
      </c>
      <c r="B70" s="46" t="s">
        <v>28</v>
      </c>
    </row>
    <row r="71" spans="1:2">
      <c r="A71" s="44">
        <v>68</v>
      </c>
      <c r="B71" s="46" t="s">
        <v>107</v>
      </c>
    </row>
    <row r="72" spans="1:2">
      <c r="A72" s="44">
        <v>69</v>
      </c>
      <c r="B72" s="46" t="s">
        <v>100</v>
      </c>
    </row>
    <row r="73" spans="1:2">
      <c r="A73" s="44">
        <v>70</v>
      </c>
      <c r="B73" s="46" t="s">
        <v>101</v>
      </c>
    </row>
    <row r="74" spans="1:2">
      <c r="A74" s="44">
        <v>71</v>
      </c>
      <c r="B74" s="46" t="s">
        <v>102</v>
      </c>
    </row>
    <row r="75" spans="1:2">
      <c r="A75" s="44">
        <v>72</v>
      </c>
      <c r="B75" s="46" t="s">
        <v>29</v>
      </c>
    </row>
    <row r="76" spans="1:2">
      <c r="A76" s="44">
        <v>73</v>
      </c>
      <c r="B76" s="46" t="s">
        <v>78</v>
      </c>
    </row>
    <row r="77" spans="1:2">
      <c r="A77" s="44">
        <v>74</v>
      </c>
      <c r="B77" s="46" t="s">
        <v>79</v>
      </c>
    </row>
    <row r="78" spans="1:2">
      <c r="A78" s="44">
        <v>75</v>
      </c>
      <c r="B78" s="46" t="s">
        <v>103</v>
      </c>
    </row>
    <row r="79" spans="1:2">
      <c r="A79" s="44">
        <v>76</v>
      </c>
      <c r="B79" s="46" t="s">
        <v>104</v>
      </c>
    </row>
    <row r="80" spans="1:2">
      <c r="A80" s="44">
        <v>77</v>
      </c>
      <c r="B80" s="46" t="s">
        <v>30</v>
      </c>
    </row>
    <row r="81" spans="1:3">
      <c r="A81" s="44">
        <v>78</v>
      </c>
      <c r="B81" s="46" t="s">
        <v>31</v>
      </c>
    </row>
    <row r="82" spans="1:3">
      <c r="A82" s="44">
        <v>79</v>
      </c>
      <c r="B82" s="46" t="s">
        <v>80</v>
      </c>
    </row>
    <row r="83" spans="1:3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2023-10-31T18:01:47Z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5132bd-3412-4800-8b6d-437f58c5a595_Enabled">
    <vt:lpwstr>true</vt:lpwstr>
  </property>
  <property fmtid="{D5CDD505-2E9C-101B-9397-08002B2CF9AE}" pid="3" name="MSIP_Label_8d5132bd-3412-4800-8b6d-437f58c5a595_SetDate">
    <vt:lpwstr>2023-09-26T14:47:31Z</vt:lpwstr>
  </property>
  <property fmtid="{D5CDD505-2E9C-101B-9397-08002B2CF9AE}" pid="4" name="MSIP_Label_8d5132bd-3412-4800-8b6d-437f58c5a595_Method">
    <vt:lpwstr>Standard</vt:lpwstr>
  </property>
  <property fmtid="{D5CDD505-2E9C-101B-9397-08002B2CF9AE}" pid="5" name="MSIP_Label_8d5132bd-3412-4800-8b6d-437f58c5a595_Name">
    <vt:lpwstr>Internal</vt:lpwstr>
  </property>
  <property fmtid="{D5CDD505-2E9C-101B-9397-08002B2CF9AE}" pid="6" name="MSIP_Label_8d5132bd-3412-4800-8b6d-437f58c5a595_SiteId">
    <vt:lpwstr>49dd3653-836b-4350-975b-0e98da9887fa</vt:lpwstr>
  </property>
  <property fmtid="{D5CDD505-2E9C-101B-9397-08002B2CF9AE}" pid="7" name="MSIP_Label_8d5132bd-3412-4800-8b6d-437f58c5a595_ActionId">
    <vt:lpwstr>c83888b4-1dab-4558-b6e7-3b948e87fbfb</vt:lpwstr>
  </property>
  <property fmtid="{D5CDD505-2E9C-101B-9397-08002B2CF9AE}" pid="8" name="MSIP_Label_8d5132bd-3412-4800-8b6d-437f58c5a595_ContentBits">
    <vt:lpwstr>0</vt:lpwstr>
  </property>
</Properties>
</file>