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Newly Addopted\Sent to Bruce\"/>
    </mc:Choice>
  </mc:AlternateContent>
  <xr:revisionPtr revIDLastSave="0" documentId="13_ncr:1_{777D7A7B-0A72-438B-AC87-F8A11B52FAD5}" xr6:coauthVersionLast="47" xr6:coauthVersionMax="47" xr10:uidLastSave="{00000000-0000-0000-0000-000000000000}"/>
  <workbookProtection workbookPassword="E390" lockStructure="1"/>
  <bookViews>
    <workbookView xWindow="615" yWindow="630" windowWidth="13665" windowHeight="14265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<sst xmlns="http://schemas.openxmlformats.org/spreadsheetml/2006/main" count="202" uniqueCount="152">
  <si>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</si>
  <si>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</si>
  <si>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</si>
  <si>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</si>
  <si>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</si>
  <si>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</si>
  <si>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</si>
  <si>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</si>
  <si>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</si>
  <si>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</si>
  <si>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</si>
  <si>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</si>
  <si>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</si>
  <si>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</si>
  <si>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</si>
  <si>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</si>
  <si>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</si>
  <si>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</si>
  <si>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</si>
  <si>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</si>
  <si>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</si>
  <si>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</si>
  <si>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</si>
  <si>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</si>
  <si>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</si>
  <si>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</si>
  <si>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</si>
  <si>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</si>
  <si>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</si>
  <si>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</si>
  <si>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</si>
  <si>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</si>
  <si>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</si>
  <si>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</si>
  <si>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</si>
  <si>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</si>
  <si>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</si>
  <si>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</si>
  <si>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</si>
  <si>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</si>
  <si>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</si>
  <si>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</si>
  <si>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</si>
  <si>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</si>
  <si>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</si>
  <si>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</si>
  <si>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</si>
  <si>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</si>
  <si>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</si>
  <si>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</si>
  <si>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</si>
  <si>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</si>
  <si>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</si>
  <si>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</si>
  <si>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</si>
  <si>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</si>
  <si>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</si>
  <si>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</si>
  <si>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</si>
  <si>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</si>
  <si>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</si>
  <si>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</si>
  <si>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</si>
  <si>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</si>
  <si>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</si>
  <si>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</si>
  <si>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</si>
  <si>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</si>
  <si>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</si>
  <si>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</si>
  <si>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</si>
  <si>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</si>
  <si>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</si>
  <si>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</si>
  <si>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</si>
  <si>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</si>
  <si>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</si>
  <si>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</si>
  <si>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</si>
  <si>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</si>
  <si>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</si>
  <si>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</si>
  <si>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</si>
  <si>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</si>
  <si>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</si>
  <si>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</si>
  <si>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</si>
  <si>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</si>
  <si>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</si>
  <si>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</si>
  <si>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</si>
  <si>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</si>
  <si>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</si>
  <si>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</si>
  <si>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</si>
  <si>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</si>
  <si>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</si>
  <si>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</si>
  <si>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</si>
  <si>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</si>
  <si>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</si>
  <si>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</si>
  <si>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</si>
  <si>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McNeill</t>
  </si>
  <si>
    <t>Christine</t>
  </si>
  <si>
    <t>Records Specialist</t>
  </si>
  <si>
    <t>509-375-3685</t>
  </si>
  <si>
    <t>christine.mcneill@pnnl.gov</t>
  </si>
  <si>
    <t>Protocols for Evaluating Ruleset Implementation in Building Performance Modeling Software</t>
  </si>
  <si>
    <t>ASHRAE SPC 229P</t>
  </si>
  <si>
    <t>CSA C424</t>
  </si>
  <si>
    <t>Building Energy Systems (Canada), Quality Assurance and Quality Control of Building Energy Modelling</t>
  </si>
  <si>
    <t>IEEE 2030.5-2018</t>
  </si>
  <si>
    <t>IEEE Standard for Smart Energy Profile Application Protocol</t>
  </si>
  <si>
    <t xml:space="preserve">IEEE 2030.202015 </t>
  </si>
  <si>
    <t xml:space="preserve">IEEE Guide for the Interoperability of Energy Storage Systems Integrated with the Electric Power Infrastructure </t>
  </si>
  <si>
    <t>IEEE 2030 Family</t>
  </si>
  <si>
    <t>https://standards.ieee.org/search-results.html?q=2030</t>
  </si>
  <si>
    <t xml:space="preserve">IEC 62933 </t>
  </si>
  <si>
    <t>Electrical energy storage (EES) systems</t>
  </si>
  <si>
    <t>ANSI UL 9540</t>
  </si>
  <si>
    <t xml:space="preserve">Standard for Energy Storage Systems </t>
  </si>
  <si>
    <t>ANSI UL 1974</t>
  </si>
  <si>
    <t>Evaluation for Repurposing Batteries</t>
  </si>
  <si>
    <t>NFPA  855</t>
  </si>
  <si>
    <t xml:space="preserve">Standard for Stationary Energy Storage Systems </t>
  </si>
  <si>
    <t>ANSI N13 standards</t>
  </si>
  <si>
    <t>outdated format, also some may withdrawn or raffirmed (dating back to 1990s)</t>
  </si>
  <si>
    <t>ASHRAE 90</t>
  </si>
  <si>
    <t>Energy Conservation in New Building Design</t>
  </si>
  <si>
    <t xml:space="preserve"> Energy Standard for Buildings Except Low-Rise Residential Buildings
Energy Standard for Buildings Except Low-Rise Residential Buildings</t>
  </si>
  <si>
    <t xml:space="preserve">ASHRAE 90.1-2013 I-P
ASHREA 90.1-2013 SI 
</t>
  </si>
  <si>
    <t>remove - is not a standard</t>
  </si>
  <si>
    <t>ASHRAE 90.1-2019</t>
  </si>
  <si>
    <t>Energy Standard for Buildings Except Low-Rise Residential Buildings</t>
  </si>
  <si>
    <t>I-P - Update?
SI - Update? Also, typo</t>
  </si>
  <si>
    <t>Doc# listed is most current</t>
  </si>
  <si>
    <t>IECC</t>
  </si>
  <si>
    <t>International Energy Conservation Code</t>
  </si>
  <si>
    <t xml:space="preserve"> date missing</t>
  </si>
  <si>
    <t>pending publication</t>
  </si>
  <si>
    <t>ASHRAE SSPC 140</t>
  </si>
  <si>
    <t>Method of Test for Evaluating Buiding Performance Simulation Software</t>
  </si>
  <si>
    <t>IEC 61968-13 Ed 2</t>
  </si>
  <si>
    <t>Application integration at electric utilities – System interfaces for distribution management – Part 13: Common distribution power system model profiles</t>
  </si>
  <si>
    <t>IEC 61970-301 Ed 7</t>
  </si>
  <si>
    <t>·         Energy management system application program interface (EMS-API) – Part 301: Common information model (CIM) base</t>
  </si>
  <si>
    <t>IEC 61970-302 Ed 2</t>
  </si>
  <si>
    <t>Energy management system application program interface (EMS-API) – Part 302: Common information model (CIM) dynamics</t>
  </si>
  <si>
    <t>IEC 61968-7</t>
  </si>
  <si>
    <t>Application integration at electric utilities – System interfaces for distribution management – Part 7: Engineering design processes, voting, Other: voting at the WG level for changes to model and drafts</t>
  </si>
  <si>
    <t>Should adopt this new standard after approval in 2022 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</si>
</sst>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93" zoomScaleNormal="93" workbookViewId="0">
      <pane xSplit="2" ySplit="13" topLeftCell="C29" activePane="bottomRight" state="frozen"/>
      <selection pane="topRight" activeCell="C1" sqref="C1"/>
      <selection pane="bottomLeft" activeCell="A11" sqref="A11"/>
      <selection pane="bottomRight" activeCell="D5" sqref="D4:D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8" t="s">
        <v>45</v>
      </c>
      <c r="D1" s="98"/>
      <c r="E1" s="98"/>
      <c r="F1" s="64" t="s">
        <v>102</v>
      </c>
      <c r="G1" s="97" t="str">
        <f>IF(AND(G2="",G7=""),"Status:  OK","")</f>
        <v>Status:  OK</v>
      </c>
      <c r="H1" s="97"/>
      <c r="I1" s="9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0" t="str">
        <f>IF(IF(OR(ISBLANK(C3),ISBLANK(E3),ISBLANK(C5),ISBLANK(E5),ISBLANK(C7),ISBLANK(E7),ISBLANK(C9)),1,0)=0,"","Missing or incorrect submitter information")</f>
        <v/>
      </c>
      <c r="H2" s="90"/>
      <c r="I2" s="90"/>
    </row>
    <row r="3" spans="1:74" s="6" customFormat="1" ht="16.5" thickBot="1" x14ac:dyDescent="0.25">
      <c r="A3" s="108" t="s">
        <v>7</v>
      </c>
      <c r="B3" s="109"/>
      <c r="C3" s="81" t="s">
        <v>103</v>
      </c>
      <c r="D3" s="74" t="s">
        <v>38</v>
      </c>
      <c r="E3" s="82" t="s">
        <v>104</v>
      </c>
      <c r="F3" s="33"/>
      <c r="G3" s="90"/>
      <c r="H3" s="90"/>
      <c r="I3" s="9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0"/>
      <c r="H4" s="90"/>
      <c r="I4" s="9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8" t="s">
        <v>4</v>
      </c>
      <c r="B5" s="109"/>
      <c r="C5" s="82" t="s">
        <v>105</v>
      </c>
      <c r="D5" s="89" t="s">
        <v>44</v>
      </c>
      <c r="E5" s="85">
        <v>69</v>
      </c>
      <c r="F5" s="45" t="str">
        <f>IF(ISBLANK(E5),"Enter the number of your Organization in the cell to the left.  See the 'Org List' tab below for your Org number.",VLOOKUP(E5,'Org List'!A5:B82,2,FALSE))</f>
        <v>PNNL-Battelle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2" t="s">
        <v>5</v>
      </c>
      <c r="B7" s="112"/>
      <c r="C7" s="83" t="s">
        <v>106</v>
      </c>
      <c r="D7" s="37" t="s">
        <v>39</v>
      </c>
      <c r="E7" s="95" t="s">
        <v>107</v>
      </c>
      <c r="F7" s="96"/>
      <c r="G7" s="91" t="str">
        <f>IF(OR(COUNTIF(B14:B63,"ok")=0,COUNTIF(B14:B63,"Incomplete")&gt;0),"Missing or incorrect information in data entry section","")</f>
        <v/>
      </c>
      <c r="H7" s="91"/>
      <c r="I7" s="9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1"/>
      <c r="H8" s="91"/>
      <c r="I8" s="9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0" t="s">
        <v>8</v>
      </c>
      <c r="B9" s="111"/>
      <c r="C9" s="84">
        <v>44511</v>
      </c>
      <c r="E9" s="40"/>
      <c r="G9" s="91"/>
      <c r="H9" s="91"/>
      <c r="I9" s="9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3" t="s">
        <v>0</v>
      </c>
      <c r="B11" s="99" t="s">
        <v>2</v>
      </c>
      <c r="C11" s="92" t="s">
        <v>101</v>
      </c>
      <c r="D11" s="93"/>
      <c r="E11" s="94"/>
      <c r="G11" s="99" t="s">
        <v>40</v>
      </c>
      <c r="H11" s="100"/>
      <c r="I11" s="101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4"/>
      <c r="B12" s="116"/>
      <c r="C12" s="105" t="s">
        <v>75</v>
      </c>
      <c r="D12" s="106"/>
      <c r="E12" s="107"/>
      <c r="G12" s="102"/>
      <c r="H12" s="103"/>
      <c r="I12" s="104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5"/>
      <c r="B13" s="115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109</v>
      </c>
      <c r="D14" s="86" t="s">
        <v>108</v>
      </c>
      <c r="E14" s="76" t="s">
        <v>140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7" t="s">
        <v>110</v>
      </c>
      <c r="D15" s="87" t="s">
        <v>111</v>
      </c>
      <c r="E15" s="78" t="s">
        <v>140</v>
      </c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112</v>
      </c>
      <c r="D16" s="87" t="s">
        <v>113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114</v>
      </c>
      <c r="D17" s="87" t="s">
        <v>115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>ok</v>
      </c>
      <c r="C18" s="77" t="s">
        <v>116</v>
      </c>
      <c r="D18" s="87" t="s">
        <v>117</v>
      </c>
      <c r="E18" s="78"/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118</v>
      </c>
      <c r="D19" s="87" t="s">
        <v>119</v>
      </c>
      <c r="E19" s="78"/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7" t="s">
        <v>120</v>
      </c>
      <c r="D20" s="87" t="s">
        <v>121</v>
      </c>
      <c r="E20" s="78"/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>ok</v>
      </c>
      <c r="C21" s="77" t="s">
        <v>122</v>
      </c>
      <c r="D21" s="87" t="s">
        <v>123</v>
      </c>
      <c r="E21" s="78"/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>ok</v>
      </c>
      <c r="C22" s="77" t="s">
        <v>124</v>
      </c>
      <c r="D22" s="87" t="s">
        <v>125</v>
      </c>
      <c r="E22" s="78"/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>ok</v>
      </c>
      <c r="C23" s="77" t="s">
        <v>126</v>
      </c>
      <c r="D23" s="87" t="s">
        <v>127</v>
      </c>
      <c r="E23" s="78"/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>ok</v>
      </c>
      <c r="C24" s="77" t="s">
        <v>128</v>
      </c>
      <c r="D24" s="87" t="s">
        <v>129</v>
      </c>
      <c r="E24" s="78" t="s">
        <v>132</v>
      </c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51" x14ac:dyDescent="0.2">
      <c r="A25" s="12">
        <v>12</v>
      </c>
      <c r="B25" s="41" t="str">
        <f t="shared" si="0"/>
        <v>ok</v>
      </c>
      <c r="C25" s="77" t="s">
        <v>131</v>
      </c>
      <c r="D25" s="87" t="s">
        <v>130</v>
      </c>
      <c r="E25" s="78" t="s">
        <v>135</v>
      </c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7" t="s">
        <v>133</v>
      </c>
      <c r="D26" s="87" t="s">
        <v>134</v>
      </c>
      <c r="E26" s="78" t="s">
        <v>136</v>
      </c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7" t="s">
        <v>137</v>
      </c>
      <c r="D27" s="87" t="s">
        <v>138</v>
      </c>
      <c r="E27" s="78" t="s">
        <v>139</v>
      </c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7" t="s">
        <v>141</v>
      </c>
      <c r="D28" s="87" t="s">
        <v>142</v>
      </c>
      <c r="E28" s="78"/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38.25" x14ac:dyDescent="0.2">
      <c r="A29" s="12">
        <v>16</v>
      </c>
      <c r="B29" s="41" t="str">
        <f t="shared" si="0"/>
        <v>ok</v>
      </c>
      <c r="C29" s="77" t="s">
        <v>143</v>
      </c>
      <c r="D29" s="87" t="s">
        <v>144</v>
      </c>
      <c r="E29" s="78"/>
      <c r="F29" s="5"/>
      <c r="G29" s="60" t="str">
        <f t="shared" si="1"/>
        <v>ok</v>
      </c>
      <c r="H29" s="60" t="str">
        <f t="shared" si="2"/>
        <v>ok</v>
      </c>
      <c r="I29" s="60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38.25" x14ac:dyDescent="0.2">
      <c r="A30" s="12">
        <v>17</v>
      </c>
      <c r="B30" s="41" t="str">
        <f t="shared" si="0"/>
        <v>ok</v>
      </c>
      <c r="C30" s="77" t="s">
        <v>145</v>
      </c>
      <c r="D30" s="87" t="s">
        <v>146</v>
      </c>
      <c r="E30" s="78"/>
      <c r="F30" s="5"/>
      <c r="G30" s="60" t="str">
        <f t="shared" si="1"/>
        <v>ok</v>
      </c>
      <c r="H30" s="60" t="str">
        <f t="shared" si="2"/>
        <v>ok</v>
      </c>
      <c r="I30" s="60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38.25" x14ac:dyDescent="0.2">
      <c r="A31" s="12">
        <v>18</v>
      </c>
      <c r="B31" s="41" t="str">
        <f t="shared" si="0"/>
        <v>ok</v>
      </c>
      <c r="C31" s="77" t="s">
        <v>147</v>
      </c>
      <c r="D31" s="87" t="s">
        <v>148</v>
      </c>
      <c r="E31" s="78"/>
      <c r="F31" s="5"/>
      <c r="G31" s="60" t="str">
        <f t="shared" si="1"/>
        <v>ok</v>
      </c>
      <c r="H31" s="60" t="str">
        <f t="shared" si="2"/>
        <v>ok</v>
      </c>
      <c r="I31" s="60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51" x14ac:dyDescent="0.2">
      <c r="A32" s="12">
        <v>19</v>
      </c>
      <c r="B32" s="41" t="str">
        <f t="shared" si="0"/>
        <v>ok</v>
      </c>
      <c r="C32" s="77" t="s">
        <v>149</v>
      </c>
      <c r="D32" s="87" t="s">
        <v>150</v>
      </c>
      <c r="E32" s="78" t="s">
        <v>151</v>
      </c>
      <c r="F32" s="5"/>
      <c r="G32" s="60" t="str">
        <f t="shared" si="1"/>
        <v>ok</v>
      </c>
      <c r="H32" s="60" t="str">
        <f t="shared" si="2"/>
        <v>ok</v>
      </c>
      <c r="I32" s="60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2021-12-20T20:00:03Z</dcterms:modified>
</cp:coreProperties>
</file>