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AA26532A-3C9D-4AAE-913D-9328ACB9E4EC}" xr6:coauthVersionLast="47" xr6:coauthVersionMax="47" xr10:uidLastSave="{00000000-0000-0000-0000-000000000000}"/>
  <workbookProtection workbookPassword="E390" lockStructure="1"/>
  <bookViews>
    <workbookView xWindow="3510" yWindow="870" windowWidth="17625" windowHeight="1533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50" i="1" l="1"/>
  <c r="B34" i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<sst xmlns="http://schemas.openxmlformats.org/spreadsheetml/2006/main" count="244" uniqueCount="194">
  <si>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</si>
  <si>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</si>
  <si>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</si>
  <si>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</si>
  <si>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</si>
  <si>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</si>
  <si>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</si>
  <si>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</si>
  <si>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</si>
  <si>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</si>
  <si>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</si>
  <si>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</si>
  <si>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</si>
  <si>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</si>
  <si>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</si>
  <si>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</si>
  <si>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</si>
  <si>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</si>
  <si>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</si>
  <si>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</si>
  <si>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</si>
  <si>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</si>
  <si>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</si>
  <si>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</si>
  <si>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</si>
  <si>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</si>
  <si>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</si>
  <si>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</si>
  <si>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</si>
  <si>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</si>
  <si>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</si>
  <si>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</si>
  <si>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</si>
  <si>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</si>
  <si>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</si>
  <si>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</si>
  <si>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</si>
  <si>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</si>
  <si>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</si>
  <si>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</si>
  <si>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</si>
  <si>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</si>
  <si>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</si>
  <si>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</si>
  <si>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</si>
  <si>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</si>
  <si>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</si>
  <si>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</si>
  <si>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</si>
  <si>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</si>
  <si>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</si>
  <si>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</si>
  <si>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</si>
  <si>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</si>
  <si>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</si>
  <si>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</si>
  <si>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</si>
  <si>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</si>
  <si>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</si>
  <si>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</si>
  <si>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</si>
  <si>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</si>
  <si>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</si>
  <si>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</si>
  <si>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</si>
  <si>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</si>
  <si>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</si>
  <si>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</si>
  <si>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</si>
  <si>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</si>
  <si>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</si>
  <si>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</si>
  <si>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</si>
  <si>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</si>
  <si>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</si>
  <si>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</si>
  <si>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</si>
  <si>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</si>
  <si>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</si>
  <si>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</si>
  <si>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</si>
  <si>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</si>
  <si>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</si>
  <si>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</si>
  <si>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</si>
  <si>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</si>
  <si>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</si>
  <si>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</si>
  <si>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</si>
  <si>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</si>
  <si>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</si>
  <si>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</si>
  <si>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</si>
  <si>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</si>
  <si>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</si>
  <si>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</si>
  <si>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</si>
  <si>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</si>
  <si>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</si>
  <si>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</si>
  <si>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</si>
  <si>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</si>
  <si>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</si>
  <si>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IEC SP80</t>
  </si>
  <si>
    <t>Bronze Gate, Globe, Angle and Check Valves.</t>
  </si>
  <si>
    <t>IEC 60120</t>
  </si>
  <si>
    <t>Ball and Socket Couplings of String Insulator Units - Dimensions</t>
  </si>
  <si>
    <t>NECA 1</t>
  </si>
  <si>
    <t>Standard for Good Workmanship in Electrical Construction</t>
  </si>
  <si>
    <t>NEMA B98</t>
  </si>
  <si>
    <t>Standard Specification for Copper-Silicon Alloy Rod, Bar and Shapes American Society of Mechanical Engineers (ASME)</t>
  </si>
  <si>
    <t>NEMA 107</t>
  </si>
  <si>
    <t>Methods of measurement of Radio Influence Voltage (RIV). Of High Voltage Apparatus</t>
  </si>
  <si>
    <t>NEMA CC 1</t>
  </si>
  <si>
    <t>Electrical Power Connectors for Substations</t>
  </si>
  <si>
    <t>SAE AMS-STD-595</t>
  </si>
  <si>
    <t>Colors used in Government Procurement</t>
  </si>
  <si>
    <t>AA</t>
  </si>
  <si>
    <t>Aluminum Design Manual</t>
  </si>
  <si>
    <t>SSPC SP6/NACE No. 3</t>
  </si>
  <si>
    <t>NACE No. 3 Commercial Blast Cleaning</t>
  </si>
  <si>
    <t>SSPC SP10/NACE No. 2</t>
  </si>
  <si>
    <t>Surface Preparation Specification #10, Near-White Blast Cleaning</t>
  </si>
  <si>
    <t>UL 1863</t>
  </si>
  <si>
    <t>Standard for Communication Circuit Accessories</t>
  </si>
  <si>
    <t>UL 60950-1</t>
  </si>
  <si>
    <t>Information Technology Equipment – Safety – Part 1: General Requirements</t>
  </si>
  <si>
    <t>UL 60950-21</t>
  </si>
  <si>
    <t>Information Technology Equipment – Safety – Part 21: Remote Power Feeding</t>
  </si>
  <si>
    <t>Grappe</t>
  </si>
  <si>
    <t>Harold</t>
  </si>
  <si>
    <t>Supervisory General Engineer</t>
  </si>
  <si>
    <t>360-619-6554</t>
  </si>
  <si>
    <t>hhgrappe@bpa.gov</t>
  </si>
  <si>
    <t>AISC 360-16</t>
  </si>
  <si>
    <t>AMEC/EXIDE Section 58.00</t>
  </si>
  <si>
    <t>ASTM B231</t>
  </si>
  <si>
    <t>ASTM B778</t>
  </si>
  <si>
    <t>ASTM B779</t>
  </si>
  <si>
    <t>ASTM B856</t>
  </si>
  <si>
    <t>ASTM B857</t>
  </si>
  <si>
    <t>ASTM B978</t>
  </si>
  <si>
    <t>ASCE/SEI 41-17</t>
  </si>
  <si>
    <t>ANSI C37.32</t>
  </si>
  <si>
    <t>ASTM D6431</t>
  </si>
  <si>
    <t>ASTM E-1886</t>
  </si>
  <si>
    <t>ASTM E-1996</t>
  </si>
  <si>
    <t>ASTM F-1233</t>
  </si>
  <si>
    <t>CSA Z259.15</t>
  </si>
  <si>
    <t>ICC-ES</t>
  </si>
  <si>
    <t>IEEE-100</t>
  </si>
  <si>
    <t>Specification for Structural Steel Buildings</t>
  </si>
  <si>
    <t>Instructions for “Installing and Operating Stationary Batteries-section 58.00.” London, United Kingdom.</t>
  </si>
  <si>
    <t>Standard Specification for Concentric Lay Stranded Aluminum 1350 Conductors”</t>
  </si>
  <si>
    <t>Standard Specification for Shaped Wire Compact Concentric-Lay-Stranded Aluminum Conductors (AAC/TW)</t>
  </si>
  <si>
    <t>Standard Specification for Shaped Wire Compact Concentric-Lay-Stranded Aluminum Conductors, Steel Reinforced (ACSR/TW)</t>
  </si>
  <si>
    <t>Standard Specification for Concentric-Lay-Stranded Aluminum Conductors, Coated Steel Supported (ACSS)</t>
  </si>
  <si>
    <t>Standard Specification for Shaped Wire Concentric-Lay-Stranded Aluminum Conductors, Coated Steel Supported (ACSS/TW)</t>
  </si>
  <si>
    <t>Standard Specification for Concentric-Lay-Stranded Aluminum Conductors, Composite Reinforced (ACCR)</t>
  </si>
  <si>
    <t>Seismic Evaluation and Retrofit of Existing Buildings</t>
  </si>
  <si>
    <t>High Voltage Switches, Bus Supports, and Accessories of Preferred Ratings, Construction Guidelines, and Specifications</t>
  </si>
  <si>
    <t>Standard Guide for Using the Direct Current Resistivity Method for Subsurface Site Characterization</t>
  </si>
  <si>
    <t>Standard Test Method for Performance of Exterior Systems Impacted by Missile(s) and Exposed to Cyclic Pressure Differentials</t>
  </si>
  <si>
    <t>Standard Specification for Performance of Exterior Windows, Curtain Walls, Doors, and Impact Protective Systems Impacted by Windborne Debris in Hurricanes</t>
  </si>
  <si>
    <t>Standard Test Method for Security Glazing Materials and Systems</t>
  </si>
  <si>
    <t>Anchorage Connectors</t>
  </si>
  <si>
    <t>International Code Council Evaluation Service</t>
  </si>
  <si>
    <t>The Authoritative Dictionary of IEEE Standards Term</t>
  </si>
  <si>
    <t>Guide for Bus Design in Air Insulated Substations</t>
  </si>
  <si>
    <t>IEEE 605</t>
  </si>
  <si>
    <t>IEEE C37.116</t>
  </si>
  <si>
    <t>IEEE C37.30</t>
  </si>
  <si>
    <t>IEEE 519</t>
  </si>
  <si>
    <t>ICEA/NEMA Method 2</t>
  </si>
  <si>
    <t>ICEA P-32-382</t>
  </si>
  <si>
    <t xml:space="preserve">CIGRE Technical Brochure 273 </t>
  </si>
  <si>
    <t>POWER LINE SYSTEMS (PLS)</t>
  </si>
  <si>
    <t>PTI-DC351.1-14</t>
  </si>
  <si>
    <t>IEEE Guide for Protection Relaying Applications to Transmission Connected Series Capacitors</t>
  </si>
  <si>
    <t>Standard Requirements for AC High-Voltage Air Switches Rated Above 1000V</t>
  </si>
  <si>
    <t>Recommended Practices and Requirements for Harmonic Control in Electrical Power Systems</t>
  </si>
  <si>
    <t xml:space="preserve">Color sequence E-2 (formerly K-2), Control Cables Color Code. </t>
  </si>
  <si>
    <t>Short Circuit Characteristics of Insulated Cable.</t>
  </si>
  <si>
    <t>Technical Brochure 273: “Overhead Conductor Safe Design Tension with Respect to Aeolian Vibrations</t>
  </si>
  <si>
    <t>PLS-POLE User’s Manual, Analysis and Design of Structures with Wood, Laminated Wood, Steel, Concrete and FRP Poles or Modular Masts</t>
  </si>
  <si>
    <t>Recommendations for Prestressed Rock and Soil Anchors</t>
  </si>
  <si>
    <t>AASHTO</t>
  </si>
  <si>
    <t>Center for Environmental Excellence, Chapter 3 – Designing for Environmental Stewardship in Construction and Maintenance; Designing to Reduce Snow, Ice, and Chemical Accumulation.</t>
  </si>
  <si>
    <t>2014</t>
  </si>
  <si>
    <t>2016</t>
  </si>
  <si>
    <t>2005</t>
  </si>
  <si>
    <t>2008</t>
  </si>
  <si>
    <t>2017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</si>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</sst>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2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23" activePane="bottomRight" state="frozen"/>
      <selection pane="topRight" activeCell="C1" sqref="C1"/>
      <selection pane="bottomLeft" activeCell="A11" sqref="A11"/>
      <selection pane="bottomRight" activeCell="E36" sqref="E36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8" t="s">
        <v>45</v>
      </c>
      <c r="D1" s="98"/>
      <c r="E1" s="98"/>
      <c r="F1" s="64" t="s">
        <v>102</v>
      </c>
      <c r="G1" s="97" t="str">
        <f>IF(AND(G2="",G7=""),"Status:  OK","")</f>
        <v>Status:  OK</v>
      </c>
      <c r="H1" s="97"/>
      <c r="I1" s="9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0" t="str">
        <f>IF(IF(OR(ISBLANK(C3),ISBLANK(E3),ISBLANK(C5),ISBLANK(E5),ISBLANK(C7),ISBLANK(E7),ISBLANK(C9)),1,0)=0,"","Missing or incorrect submitter information")</f>
        <v/>
      </c>
      <c r="H2" s="90"/>
      <c r="I2" s="90"/>
    </row>
    <row r="3" spans="1:74" s="6" customFormat="1" ht="16.5" thickBot="1" x14ac:dyDescent="0.25">
      <c r="A3" s="108" t="s">
        <v>7</v>
      </c>
      <c r="B3" s="109"/>
      <c r="C3" s="81" t="s">
        <v>129</v>
      </c>
      <c r="D3" s="74" t="s">
        <v>38</v>
      </c>
      <c r="E3" s="82" t="s">
        <v>130</v>
      </c>
      <c r="F3" s="33"/>
      <c r="G3" s="90"/>
      <c r="H3" s="90"/>
      <c r="I3" s="9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0"/>
      <c r="H4" s="90"/>
      <c r="I4" s="9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8" t="s">
        <v>4</v>
      </c>
      <c r="B5" s="109"/>
      <c r="C5" s="82" t="s">
        <v>131</v>
      </c>
      <c r="D5" s="89" t="s">
        <v>44</v>
      </c>
      <c r="E5" s="85">
        <v>8</v>
      </c>
      <c r="F5" s="45" t="str">
        <f>IF(ISBLANK(E5),"Enter the number of your Organization in the cell to the left.  See the 'Org List' tab below for your Org number.",VLOOKUP(E5,'Org List'!A5:B82,2,FALSE))</f>
        <v>DOE-BPA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2" t="s">
        <v>5</v>
      </c>
      <c r="B7" s="112"/>
      <c r="C7" s="83" t="s">
        <v>132</v>
      </c>
      <c r="D7" s="37" t="s">
        <v>39</v>
      </c>
      <c r="E7" s="95" t="s">
        <v>133</v>
      </c>
      <c r="F7" s="96"/>
      <c r="G7" s="91" t="str">
        <f>IF(OR(COUNTIF(B14:B63,"ok")=0,COUNTIF(B14:B63,"Incomplete")&gt;0),"Missing or incorrect information in data entry section","")</f>
        <v/>
      </c>
      <c r="H7" s="91"/>
      <c r="I7" s="9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1"/>
      <c r="H8" s="91"/>
      <c r="I8" s="9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0" t="s">
        <v>8</v>
      </c>
      <c r="B9" s="111"/>
      <c r="C9" s="84">
        <v>44512</v>
      </c>
      <c r="E9" s="40"/>
      <c r="G9" s="91"/>
      <c r="H9" s="91"/>
      <c r="I9" s="9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3" t="s">
        <v>0</v>
      </c>
      <c r="B11" s="99" t="s">
        <v>2</v>
      </c>
      <c r="C11" s="92" t="s">
        <v>101</v>
      </c>
      <c r="D11" s="93"/>
      <c r="E11" s="94"/>
      <c r="G11" s="99" t="s">
        <v>40</v>
      </c>
      <c r="H11" s="100"/>
      <c r="I11" s="101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4"/>
      <c r="B12" s="116"/>
      <c r="C12" s="105" t="s">
        <v>75</v>
      </c>
      <c r="D12" s="106"/>
      <c r="E12" s="107"/>
      <c r="G12" s="102"/>
      <c r="H12" s="103"/>
      <c r="I12" s="104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5"/>
      <c r="B13" s="115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103</v>
      </c>
      <c r="D14" s="86" t="s">
        <v>104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77" t="s">
        <v>105</v>
      </c>
      <c r="D15" s="87" t="s">
        <v>106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107</v>
      </c>
      <c r="D16" s="87" t="s">
        <v>108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109</v>
      </c>
      <c r="D17" s="87" t="s">
        <v>110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>ok</v>
      </c>
      <c r="C18" s="77" t="s">
        <v>111</v>
      </c>
      <c r="D18" s="87" t="s">
        <v>112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7" t="s">
        <v>113</v>
      </c>
      <c r="D19" s="87" t="s">
        <v>114</v>
      </c>
      <c r="E19" s="78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7" t="s">
        <v>177</v>
      </c>
      <c r="D20" s="87" t="s">
        <v>185</v>
      </c>
      <c r="E20" s="78" t="s">
        <v>188</v>
      </c>
      <c r="F20" s="5"/>
      <c r="G20" s="60" t="str">
        <f>IF(COUNTA($C20:$E20)=0,"",IF(ISBLANK(#REF!),"Empty cell","ok"))</f>
        <v>ok</v>
      </c>
      <c r="H20" s="60" t="str">
        <f>IF(COUNTA($C20:$E20)=0,"",IF(ISBLANK(#REF!),"Empty cell","ok"))</f>
        <v>ok</v>
      </c>
      <c r="I20" s="60" t="str">
        <f>IF(COUNTA($C20:$E20)=0,"","ok")</f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>ok</v>
      </c>
      <c r="C21" s="77" t="s">
        <v>115</v>
      </c>
      <c r="D21" s="87" t="s">
        <v>116</v>
      </c>
      <c r="E21" s="78"/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>ok</v>
      </c>
      <c r="C22" s="77" t="s">
        <v>117</v>
      </c>
      <c r="D22" s="87" t="s">
        <v>118</v>
      </c>
      <c r="E22" s="78"/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7" t="s">
        <v>119</v>
      </c>
      <c r="D23" s="87" t="s">
        <v>120</v>
      </c>
      <c r="E23" s="78"/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>ok</v>
      </c>
      <c r="C24" s="77" t="s">
        <v>121</v>
      </c>
      <c r="D24" s="87" t="s">
        <v>122</v>
      </c>
      <c r="E24" s="78"/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>ok</v>
      </c>
      <c r="C25" s="77" t="s">
        <v>123</v>
      </c>
      <c r="D25" s="87" t="s">
        <v>124</v>
      </c>
      <c r="E25" s="78"/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>ok</v>
      </c>
      <c r="C26" s="77" t="s">
        <v>125</v>
      </c>
      <c r="D26" s="87" t="s">
        <v>126</v>
      </c>
      <c r="E26" s="78"/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>ok</v>
      </c>
      <c r="C27" s="77" t="s">
        <v>127</v>
      </c>
      <c r="D27" s="87" t="s">
        <v>128</v>
      </c>
      <c r="E27" s="78"/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>ok</v>
      </c>
      <c r="C28" s="77" t="s">
        <v>134</v>
      </c>
      <c r="D28" s="87" t="s">
        <v>151</v>
      </c>
      <c r="E28" s="78"/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>ok</v>
      </c>
      <c r="C29" s="77" t="s">
        <v>135</v>
      </c>
      <c r="D29" s="87" t="s">
        <v>152</v>
      </c>
      <c r="E29" s="78"/>
      <c r="F29" s="5"/>
      <c r="G29" s="60" t="str">
        <f t="shared" si="1"/>
        <v>ok</v>
      </c>
      <c r="H29" s="60" t="str">
        <f t="shared" si="2"/>
        <v>ok</v>
      </c>
      <c r="I29" s="60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>ok</v>
      </c>
      <c r="C30" s="77" t="s">
        <v>136</v>
      </c>
      <c r="D30" s="87" t="s">
        <v>153</v>
      </c>
      <c r="E30" s="78"/>
      <c r="F30" s="5"/>
      <c r="G30" s="60" t="str">
        <f t="shared" si="1"/>
        <v>ok</v>
      </c>
      <c r="H30" s="60" t="str">
        <f t="shared" si="2"/>
        <v>ok</v>
      </c>
      <c r="I30" s="60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>ok</v>
      </c>
      <c r="C31" s="77" t="s">
        <v>137</v>
      </c>
      <c r="D31" s="87" t="s">
        <v>154</v>
      </c>
      <c r="E31" s="78"/>
      <c r="F31" s="5"/>
      <c r="G31" s="60" t="str">
        <f t="shared" si="1"/>
        <v>ok</v>
      </c>
      <c r="H31" s="60" t="str">
        <f t="shared" si="2"/>
        <v>ok</v>
      </c>
      <c r="I31" s="60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38.25" x14ac:dyDescent="0.2">
      <c r="A32" s="12">
        <v>19</v>
      </c>
      <c r="B32" s="41" t="str">
        <f t="shared" si="0"/>
        <v>ok</v>
      </c>
      <c r="C32" s="77" t="s">
        <v>138</v>
      </c>
      <c r="D32" s="87" t="s">
        <v>155</v>
      </c>
      <c r="E32" s="78"/>
      <c r="F32" s="5"/>
      <c r="G32" s="60" t="str">
        <f t="shared" si="1"/>
        <v>ok</v>
      </c>
      <c r="H32" s="60" t="str">
        <f t="shared" si="2"/>
        <v>ok</v>
      </c>
      <c r="I32" s="60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>ok</v>
      </c>
      <c r="C33" s="77" t="s">
        <v>139</v>
      </c>
      <c r="D33" s="87" t="s">
        <v>156</v>
      </c>
      <c r="E33" s="78"/>
      <c r="F33" s="5"/>
      <c r="G33" s="60" t="str">
        <f t="shared" si="1"/>
        <v>ok</v>
      </c>
      <c r="H33" s="60" t="str">
        <f t="shared" si="2"/>
        <v>ok</v>
      </c>
      <c r="I33" s="60" t="str">
        <f t="shared" si="3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38.25" x14ac:dyDescent="0.2">
      <c r="A34" s="12">
        <v>21</v>
      </c>
      <c r="B34" s="41" t="str">
        <f t="shared" si="0"/>
        <v>ok</v>
      </c>
      <c r="C34" s="77" t="s">
        <v>140</v>
      </c>
      <c r="D34" s="87" t="s">
        <v>157</v>
      </c>
      <c r="E34" s="78"/>
      <c r="F34" s="5"/>
      <c r="G34" s="60" t="str">
        <f t="shared" si="1"/>
        <v>ok</v>
      </c>
      <c r="H34" s="60" t="str">
        <f t="shared" si="2"/>
        <v>ok</v>
      </c>
      <c r="I34" s="60" t="str">
        <f t="shared" si="3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>ok</v>
      </c>
      <c r="C35" s="77" t="s">
        <v>141</v>
      </c>
      <c r="D35" s="87" t="s">
        <v>158</v>
      </c>
      <c r="E35" s="78"/>
      <c r="F35" s="5"/>
      <c r="G35" s="60" t="str">
        <f t="shared" si="1"/>
        <v>ok</v>
      </c>
      <c r="H35" s="60" t="str">
        <f t="shared" si="2"/>
        <v>ok</v>
      </c>
      <c r="I35" s="60" t="str">
        <f t="shared" si="3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>ok</v>
      </c>
      <c r="C36" s="77" t="s">
        <v>142</v>
      </c>
      <c r="D36" s="87" t="s">
        <v>159</v>
      </c>
      <c r="E36" s="78" t="s">
        <v>192</v>
      </c>
      <c r="F36" s="5"/>
      <c r="G36" s="60" t="str">
        <f t="shared" si="1"/>
        <v>ok</v>
      </c>
      <c r="H36" s="60" t="str">
        <f t="shared" si="2"/>
        <v>ok</v>
      </c>
      <c r="I36" s="60" t="str">
        <f t="shared" si="3"/>
        <v>ok</v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>ok</v>
      </c>
      <c r="C37" s="77" t="s">
        <v>143</v>
      </c>
      <c r="D37" s="87" t="s">
        <v>160</v>
      </c>
      <c r="E37" s="78"/>
      <c r="F37" s="5"/>
      <c r="G37" s="60" t="str">
        <f t="shared" si="1"/>
        <v>ok</v>
      </c>
      <c r="H37" s="60" t="str">
        <f t="shared" si="2"/>
        <v>ok</v>
      </c>
      <c r="I37" s="60" t="str">
        <f t="shared" si="3"/>
        <v>ok</v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>ok</v>
      </c>
      <c r="C38" s="77" t="s">
        <v>144</v>
      </c>
      <c r="D38" s="87" t="s">
        <v>161</v>
      </c>
      <c r="E38" s="78" t="s">
        <v>193</v>
      </c>
      <c r="F38" s="5"/>
      <c r="G38" s="60" t="str">
        <f t="shared" si="1"/>
        <v>ok</v>
      </c>
      <c r="H38" s="60" t="str">
        <f t="shared" si="2"/>
        <v>ok</v>
      </c>
      <c r="I38" s="60" t="str">
        <f t="shared" si="3"/>
        <v>ok</v>
      </c>
      <c r="J38" s="5"/>
      <c r="K38" s="11"/>
      <c r="L38" s="11"/>
      <c r="M38" s="11"/>
      <c r="N38" s="13" t="s">
        <v>6</v>
      </c>
      <c r="O38" s="30"/>
    </row>
    <row r="39" spans="1:15" s="6" customFormat="1" ht="38.25" x14ac:dyDescent="0.2">
      <c r="A39" s="12">
        <v>26</v>
      </c>
      <c r="B39" s="41" t="str">
        <f t="shared" si="0"/>
        <v>ok</v>
      </c>
      <c r="C39" s="77" t="s">
        <v>145</v>
      </c>
      <c r="D39" s="87" t="s">
        <v>162</v>
      </c>
      <c r="E39" s="78"/>
      <c r="F39" s="5"/>
      <c r="G39" s="60" t="str">
        <f t="shared" si="1"/>
        <v>ok</v>
      </c>
      <c r="H39" s="60" t="str">
        <f t="shared" si="2"/>
        <v>ok</v>
      </c>
      <c r="I39" s="60" t="str">
        <f t="shared" si="3"/>
        <v>ok</v>
      </c>
      <c r="J39" s="5"/>
      <c r="K39" s="11"/>
      <c r="L39" s="11"/>
      <c r="M39" s="11"/>
      <c r="N39" s="13" t="s">
        <v>6</v>
      </c>
      <c r="O39" s="30"/>
    </row>
    <row r="40" spans="1:15" s="6" customFormat="1" ht="38.25" x14ac:dyDescent="0.2">
      <c r="A40" s="12">
        <v>27</v>
      </c>
      <c r="B40" s="41" t="str">
        <f t="shared" si="0"/>
        <v>ok</v>
      </c>
      <c r="C40" s="77" t="s">
        <v>146</v>
      </c>
      <c r="D40" s="87" t="s">
        <v>163</v>
      </c>
      <c r="E40" s="78"/>
      <c r="F40" s="5"/>
      <c r="G40" s="60" t="str">
        <f t="shared" si="1"/>
        <v>ok</v>
      </c>
      <c r="H40" s="60" t="str">
        <f t="shared" si="2"/>
        <v>ok</v>
      </c>
      <c r="I40" s="60" t="str">
        <f t="shared" si="3"/>
        <v>ok</v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>ok</v>
      </c>
      <c r="C41" s="77" t="s">
        <v>147</v>
      </c>
      <c r="D41" s="87" t="s">
        <v>164</v>
      </c>
      <c r="E41" s="78"/>
      <c r="F41" s="5"/>
      <c r="G41" s="60" t="str">
        <f t="shared" si="1"/>
        <v>ok</v>
      </c>
      <c r="H41" s="60" t="str">
        <f t="shared" si="2"/>
        <v>ok</v>
      </c>
      <c r="I41" s="60" t="str">
        <f t="shared" si="3"/>
        <v>ok</v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>ok</v>
      </c>
      <c r="C42" s="77" t="s">
        <v>148</v>
      </c>
      <c r="D42" s="87" t="s">
        <v>165</v>
      </c>
      <c r="E42" s="78" t="s">
        <v>192</v>
      </c>
      <c r="F42" s="5"/>
      <c r="G42" s="60" t="str">
        <f t="shared" si="1"/>
        <v>ok</v>
      </c>
      <c r="H42" s="60" t="str">
        <f t="shared" si="2"/>
        <v>ok</v>
      </c>
      <c r="I42" s="60" t="str">
        <f t="shared" si="3"/>
        <v>ok</v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>ok</v>
      </c>
      <c r="C43" s="77" t="s">
        <v>149</v>
      </c>
      <c r="D43" s="87" t="s">
        <v>166</v>
      </c>
      <c r="E43" s="78"/>
      <c r="F43" s="5"/>
      <c r="G43" s="60" t="str">
        <f t="shared" si="1"/>
        <v>ok</v>
      </c>
      <c r="H43" s="60" t="str">
        <f t="shared" si="2"/>
        <v>ok</v>
      </c>
      <c r="I43" s="60" t="str">
        <f t="shared" si="3"/>
        <v>ok</v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>ok</v>
      </c>
      <c r="C44" s="77" t="s">
        <v>150</v>
      </c>
      <c r="D44" s="87" t="s">
        <v>167</v>
      </c>
      <c r="E44" s="78"/>
      <c r="F44" s="5"/>
      <c r="G44" s="60" t="str">
        <f t="shared" si="1"/>
        <v>ok</v>
      </c>
      <c r="H44" s="60" t="str">
        <f t="shared" si="2"/>
        <v>ok</v>
      </c>
      <c r="I44" s="60" t="str">
        <f t="shared" si="3"/>
        <v>ok</v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>ok</v>
      </c>
      <c r="C45" s="77" t="s">
        <v>169</v>
      </c>
      <c r="D45" s="87" t="s">
        <v>168</v>
      </c>
      <c r="E45" s="78" t="s">
        <v>191</v>
      </c>
      <c r="F45" s="5"/>
      <c r="G45" s="60" t="str">
        <f t="shared" si="1"/>
        <v>ok</v>
      </c>
      <c r="H45" s="60" t="str">
        <f t="shared" si="2"/>
        <v>ok</v>
      </c>
      <c r="I45" s="60" t="str">
        <f t="shared" si="3"/>
        <v>ok</v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>ok</v>
      </c>
      <c r="C46" s="77" t="s">
        <v>170</v>
      </c>
      <c r="D46" s="87" t="s">
        <v>178</v>
      </c>
      <c r="E46" s="78"/>
      <c r="F46" s="5"/>
      <c r="G46" s="60" t="str">
        <f t="shared" ref="G46:G63" si="5">IF(COUNTA($C46:$E46)=0,"",IF(ISBLANK($C46),"Empty cell","ok"))</f>
        <v>ok</v>
      </c>
      <c r="H46" s="60" t="str">
        <f t="shared" ref="H46:H63" si="6">IF(COUNTA($C46:$E46)=0,"",IF(ISBLANK($D46),"Empty cell","ok"))</f>
        <v>ok</v>
      </c>
      <c r="I46" s="60" t="str">
        <f t="shared" ref="I46:I63" si="7">IF(COUNTA($C46:$E46)=0,"","ok")</f>
        <v>ok</v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>ok</v>
      </c>
      <c r="C47" s="77" t="s">
        <v>171</v>
      </c>
      <c r="D47" s="87" t="s">
        <v>179</v>
      </c>
      <c r="E47" s="78"/>
      <c r="F47" s="5"/>
      <c r="G47" s="60" t="str">
        <f t="shared" si="5"/>
        <v>ok</v>
      </c>
      <c r="H47" s="60" t="str">
        <f t="shared" si="6"/>
        <v>ok</v>
      </c>
      <c r="I47" s="60" t="str">
        <f t="shared" si="7"/>
        <v>ok</v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>ok</v>
      </c>
      <c r="C48" s="77" t="s">
        <v>172</v>
      </c>
      <c r="D48" s="87" t="s">
        <v>180</v>
      </c>
      <c r="E48" s="78"/>
      <c r="F48" s="5"/>
      <c r="G48" s="60" t="str">
        <f t="shared" si="5"/>
        <v>ok</v>
      </c>
      <c r="H48" s="60" t="str">
        <f t="shared" si="6"/>
        <v>ok</v>
      </c>
      <c r="I48" s="60" t="str">
        <f t="shared" si="7"/>
        <v>ok</v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>ok</v>
      </c>
      <c r="C49" s="77" t="s">
        <v>173</v>
      </c>
      <c r="D49" s="87" t="s">
        <v>181</v>
      </c>
      <c r="E49" s="78"/>
      <c r="F49" s="5"/>
      <c r="G49" s="60" t="str">
        <f t="shared" si="5"/>
        <v>ok</v>
      </c>
      <c r="H49" s="60" t="str">
        <f t="shared" si="6"/>
        <v>ok</v>
      </c>
      <c r="I49" s="60" t="str">
        <f t="shared" si="7"/>
        <v>ok</v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>ok</v>
      </c>
      <c r="C50" s="77" t="s">
        <v>174</v>
      </c>
      <c r="D50" s="87" t="s">
        <v>182</v>
      </c>
      <c r="E50" s="78"/>
      <c r="F50" s="5"/>
      <c r="G50" s="60" t="str">
        <f t="shared" si="5"/>
        <v>ok</v>
      </c>
      <c r="H50" s="60" t="str">
        <f t="shared" si="6"/>
        <v>ok</v>
      </c>
      <c r="I50" s="60" t="str">
        <f t="shared" si="7"/>
        <v>ok</v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>ok</v>
      </c>
      <c r="C51" s="77" t="s">
        <v>175</v>
      </c>
      <c r="D51" s="87" t="s">
        <v>183</v>
      </c>
      <c r="E51" s="78" t="s">
        <v>190</v>
      </c>
      <c r="F51" s="5"/>
      <c r="G51" s="60" t="str">
        <f t="shared" si="5"/>
        <v>ok</v>
      </c>
      <c r="H51" s="60" t="str">
        <f t="shared" si="6"/>
        <v>ok</v>
      </c>
      <c r="I51" s="60" t="str">
        <f t="shared" si="7"/>
        <v>ok</v>
      </c>
      <c r="J51" s="5"/>
      <c r="K51" s="11"/>
      <c r="L51" s="11"/>
      <c r="M51" s="11"/>
      <c r="N51" s="13" t="s">
        <v>6</v>
      </c>
      <c r="O51" s="30"/>
    </row>
    <row r="52" spans="1:19" s="6" customFormat="1" ht="38.25" x14ac:dyDescent="0.2">
      <c r="A52" s="12">
        <v>39</v>
      </c>
      <c r="B52" s="41" t="str">
        <f t="shared" si="4"/>
        <v>ok</v>
      </c>
      <c r="C52" s="77" t="s">
        <v>176</v>
      </c>
      <c r="D52" s="87" t="s">
        <v>184</v>
      </c>
      <c r="E52" s="78" t="s">
        <v>189</v>
      </c>
      <c r="F52" s="5"/>
      <c r="G52" s="60" t="str">
        <f t="shared" si="5"/>
        <v>ok</v>
      </c>
      <c r="H52" s="60" t="str">
        <f t="shared" si="6"/>
        <v>ok</v>
      </c>
      <c r="I52" s="60" t="str">
        <f t="shared" si="7"/>
        <v>ok</v>
      </c>
      <c r="J52" s="5"/>
      <c r="K52" s="11"/>
      <c r="L52" s="11"/>
      <c r="M52" s="11"/>
      <c r="N52" s="13" t="s">
        <v>6</v>
      </c>
      <c r="O52" s="30"/>
    </row>
    <row r="53" spans="1:19" s="6" customFormat="1" ht="38.25" x14ac:dyDescent="0.2">
      <c r="A53" s="12">
        <v>40</v>
      </c>
      <c r="B53" s="41" t="str">
        <f t="shared" si="4"/>
        <v>ok</v>
      </c>
      <c r="C53" s="77" t="s">
        <v>186</v>
      </c>
      <c r="D53" s="87" t="s">
        <v>187</v>
      </c>
      <c r="E53" s="78"/>
      <c r="F53" s="5"/>
      <c r="G53" s="60" t="str">
        <f>IF(COUNTA($D53:$E53)=0,"",IF(ISBLANK($C20),"Empty cell","ok"))</f>
        <v>ok</v>
      </c>
      <c r="H53" s="60" t="str">
        <f>IF(COUNTA($D53:$E53)=0,"",IF(ISBLANK($D20),"Empty cell","ok"))</f>
        <v>ok</v>
      </c>
      <c r="I53" s="60" t="str">
        <f>IF(COUNTA($D53:$E53)=0,"","ok")</f>
        <v>ok</v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28" priority="104" stopIfTrue="1" operator="equal">
      <formula>"ok"</formula>
    </cfRule>
    <cfRule type="cellIs" dxfId="27" priority="105" stopIfTrue="1" operator="equal">
      <formula>"Incomplete"</formula>
    </cfRule>
  </conditionalFormatting>
  <conditionalFormatting sqref="G14:I63">
    <cfRule type="cellIs" dxfId="26" priority="90" stopIfTrue="1" operator="equal">
      <formula>"ok"</formula>
    </cfRule>
    <cfRule type="cellIs" dxfId="25" priority="91" stopIfTrue="1" operator="equal">
      <formula>""</formula>
    </cfRule>
  </conditionalFormatting>
  <conditionalFormatting sqref="C14:C19 C21:C52 C54:C63">
    <cfRule type="expression" dxfId="24" priority="54" stopIfTrue="1">
      <formula>G14="ok"</formula>
    </cfRule>
    <cfRule type="expression" dxfId="23" priority="55" stopIfTrue="1">
      <formula>G14=""</formula>
    </cfRule>
  </conditionalFormatting>
  <conditionalFormatting sqref="C3">
    <cfRule type="expression" dxfId="22" priority="51">
      <formula>ISNONTEXT(C3)</formula>
    </cfRule>
  </conditionalFormatting>
  <conditionalFormatting sqref="C5">
    <cfRule type="expression" dxfId="21" priority="49">
      <formula>ISNONTEXT(C5)</formula>
    </cfRule>
  </conditionalFormatting>
  <conditionalFormatting sqref="E3">
    <cfRule type="expression" dxfId="20" priority="47">
      <formula>ISNONTEXT(E3)</formula>
    </cfRule>
  </conditionalFormatting>
  <conditionalFormatting sqref="E5">
    <cfRule type="expression" dxfId="19" priority="44">
      <formula>IF(ISNUMBER(E5),IF(AND(E5&gt;=0,E5&lt;=77),FALSE,TRUE),TRUE)</formula>
    </cfRule>
  </conditionalFormatting>
  <conditionalFormatting sqref="C7">
    <cfRule type="expression" dxfId="18" priority="42">
      <formula>ISBLANK(C7)</formula>
    </cfRule>
  </conditionalFormatting>
  <conditionalFormatting sqref="C9">
    <cfRule type="expression" dxfId="17" priority="37">
      <formula>ISNUMBER(C9)</formula>
    </cfRule>
  </conditionalFormatting>
  <conditionalFormatting sqref="G1">
    <cfRule type="expression" dxfId="16" priority="35">
      <formula>IF($G$1="",FALSE,TRUE)</formula>
    </cfRule>
  </conditionalFormatting>
  <conditionalFormatting sqref="D14:D19 D21:D52 D54:D63">
    <cfRule type="expression" dxfId="15" priority="31" stopIfTrue="1">
      <formula>H14="ok"</formula>
    </cfRule>
    <cfRule type="expression" dxfId="14" priority="32" stopIfTrue="1">
      <formula>H14=""</formula>
    </cfRule>
  </conditionalFormatting>
  <conditionalFormatting sqref="E7">
    <cfRule type="expression" dxfId="13" priority="14">
      <formula>ISNONTEXT(E7)</formula>
    </cfRule>
  </conditionalFormatting>
  <conditionalFormatting sqref="E14:E52 E54:E63">
    <cfRule type="expression" dxfId="12" priority="11" stopIfTrue="1">
      <formula>I14="ok"</formula>
    </cfRule>
    <cfRule type="expression" dxfId="11" priority="12" stopIfTrue="1">
      <formula>I14=""</formula>
    </cfRule>
  </conditionalFormatting>
  <conditionalFormatting sqref="G2 G7">
    <cfRule type="expression" dxfId="10" priority="108">
      <formula>IF($G2="",FALSE,TRUE)</formula>
    </cfRule>
  </conditionalFormatting>
  <conditionalFormatting sqref="C20">
    <cfRule type="expression" dxfId="9" priority="111" stopIfTrue="1">
      <formula>G53="ok"</formula>
    </cfRule>
    <cfRule type="expression" dxfId="8" priority="112" stopIfTrue="1">
      <formula>G53=""</formula>
    </cfRule>
  </conditionalFormatting>
  <conditionalFormatting sqref="D20">
    <cfRule type="expression" dxfId="7" priority="115" stopIfTrue="1">
      <formula>H53="ok"</formula>
    </cfRule>
    <cfRule type="expression" dxfId="6" priority="116" stopIfTrue="1">
      <formula>H53=""</formula>
    </cfRule>
  </conditionalFormatting>
  <conditionalFormatting sqref="C53">
    <cfRule type="expression" dxfId="5" priority="5" stopIfTrue="1">
      <formula>G53="ok"</formula>
    </cfRule>
    <cfRule type="expression" dxfId="4" priority="6" stopIfTrue="1">
      <formula>G53=""</formula>
    </cfRule>
  </conditionalFormatting>
  <conditionalFormatting sqref="D53">
    <cfRule type="expression" dxfId="3" priority="3" stopIfTrue="1">
      <formula>H53="ok"</formula>
    </cfRule>
    <cfRule type="expression" dxfId="2" priority="4" stopIfTrue="1">
      <formula>H53=""</formula>
    </cfRule>
  </conditionalFormatting>
  <conditionalFormatting sqref="E53">
    <cfRule type="expression" dxfId="1" priority="1" stopIfTrue="1">
      <formula>I53="ok"</formula>
    </cfRule>
    <cfRule type="expression" dxfId="0" priority="2" stopIfTrue="1">
      <formula>I53=""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52 C5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52 D5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2021-11-17T20:02:37Z</dcterms:modified>
</cp:coreProperties>
</file>